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900" windowWidth="27495" windowHeight="1165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44525" fullPrecision="0"/>
</workbook>
</file>

<file path=xl/calcChain.xml><?xml version="1.0" encoding="utf-8"?>
<calcChain xmlns="http://schemas.openxmlformats.org/spreadsheetml/2006/main">
  <c r="D42" i="2" l="1"/>
  <c r="D48" i="2"/>
  <c r="D47" i="2"/>
  <c r="D19" i="2"/>
  <c r="D17" i="2"/>
  <c r="D51" i="2"/>
  <c r="D50" i="2"/>
  <c r="D23" i="2"/>
  <c r="C23" i="2"/>
  <c r="C19" i="2" l="1"/>
  <c r="C50" i="2"/>
  <c r="C49" i="2" s="1"/>
  <c r="C48" i="2"/>
  <c r="C45" i="2"/>
  <c r="C43" i="2"/>
  <c r="C42" i="2"/>
  <c r="C39" i="2"/>
  <c r="C36" i="2"/>
  <c r="C35" i="2"/>
  <c r="C33" i="2"/>
  <c r="C32" i="2"/>
  <c r="C30" i="2"/>
  <c r="C31" i="2"/>
  <c r="D52" i="2"/>
  <c r="C52" i="2"/>
  <c r="D49" i="2"/>
  <c r="D44" i="2"/>
  <c r="D41" i="2"/>
  <c r="D34" i="2"/>
  <c r="D29" i="2"/>
  <c r="C29" i="2"/>
  <c r="D20" i="2"/>
  <c r="C20" i="2"/>
  <c r="D12" i="2"/>
  <c r="C12" i="2"/>
  <c r="D55" i="2" l="1"/>
  <c r="C44" i="2"/>
  <c r="C41" i="2"/>
  <c r="C34" i="2"/>
  <c r="C55" i="2" l="1"/>
</calcChain>
</file>

<file path=xl/sharedStrings.xml><?xml version="1.0" encoding="utf-8"?>
<sst xmlns="http://schemas.openxmlformats.org/spreadsheetml/2006/main" count="98" uniqueCount="98">
  <si>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</si>
  <si>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</si>
  <si>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</si>
  <si>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</si>
  <si>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</si>
  <si>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</si>
  <si>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</si>
  <si>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</si>
  <si>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</si>
  <si>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0309</t>
  </si>
  <si>
    <t>0314</t>
  </si>
  <si>
    <t>0400</t>
  </si>
  <si>
    <t>0401</t>
  </si>
  <si>
    <t>0405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</si>
  <si>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</si>
  <si>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</si>
  <si>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</si>
  <si>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</si>
  <si>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</si>
  <si>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</si>
  <si>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</si>
  <si>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</si>
  <si>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</si>
  <si>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</si>
  <si>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</si>
  <si>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</si>
  <si>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</si>
  <si>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</si>
  <si>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</si>
  <si>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</si>
  <si>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</si>
  <si>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</si>
  <si>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</si>
  <si>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</si>
  <si>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</si>
  <si>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</si>
  <si>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1006</t>
  </si>
  <si>
    <t>1100</t>
  </si>
  <si>
    <t>1101</t>
  </si>
  <si>
    <t>1102</t>
  </si>
  <si>
    <t>1200</t>
  </si>
  <si>
    <t>1201</t>
  </si>
  <si>
    <t>1202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</si>
  <si>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</si>
  <si>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</si>
  <si>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</si>
  <si>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</si>
  <si>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</si>
  <si>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</si>
  <si>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(тыс.руб.)</t>
  </si>
  <si>
    <t>План</t>
  </si>
  <si>
    <t>Исполнено</t>
  </si>
  <si>
    <t>РЗ/Пр</t>
  </si>
  <si>
    <t xml:space="preserve">городской округ "Охинский" </t>
  </si>
  <si>
    <t>к решению Собрания муниципального образования</t>
  </si>
  <si>
    <t>Приложение № 2</t>
  </si>
  <si>
    <t>"Об утверждении отчета об исполнении бюджета муниципального образования городской округ "Охинский" за 2019 год"</t>
  </si>
  <si>
    <t>ИТОГО</t>
  </si>
  <si>
    <t>НАИМЕНОВАНИЕ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</si>
  <si>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</si>
  <si>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</si>
  <si>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</si>
  <si>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</si>
  <si>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</si>
  <si>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</si>
  <si>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</si>
  <si>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</si>
  <si>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</si>
  <si>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</si>
  <si>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</si>
  <si>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</si>
  <si>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</si>
  <si>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</si>
  <si>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</si>
  <si>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</si>
  <si>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</si>
  <si>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</si>
  <si>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</si>
  <si>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</si>
  <si>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</si>
  <si>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</si>
  <si>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</si>
  <si>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</si>
  <si>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</si>
  <si>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</si>
  <si>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</si>
  <si>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</si>
  <si>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</si>
  <si>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</si>
  <si>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</si>
  <si>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</si>
  <si>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</si>
  <si>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</si>
  <si>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</si>
  <si>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Телевидение и радиовещание</t>
  </si>
  <si>
    <t>Периодическая печать и издательства</t>
  </si>
  <si>
    <t>Расходы бюджета по разделам, подразделам классификации расходов бюджета муниципального образования городской округ "Охинский" за 2019 год</t>
  </si>
  <si>
    <t>от 21 мая 2020 года № 6.23-1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</si>
</sst>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0" fontId="8" fillId="0" borderId="1"/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7" applyNumberFormat="1" applyProtection="1">
      <alignment horizontal="left" wrapText="1"/>
    </xf>
    <xf numFmtId="164" fontId="6" fillId="5" borderId="2" xfId="32" applyNumberFormat="1" applyFont="1" applyFill="1" applyProtection="1">
      <alignment horizontal="right" vertical="top" shrinkToFit="1"/>
    </xf>
    <xf numFmtId="164" fontId="7" fillId="5" borderId="2" xfId="32" applyNumberFormat="1" applyFont="1" applyFill="1" applyProtection="1">
      <alignment horizontal="right" vertical="top" shrinkToFit="1"/>
    </xf>
    <xf numFmtId="0" fontId="5" fillId="0" borderId="1" xfId="2" applyNumberFormat="1" applyFont="1" applyAlignment="1" applyProtection="1">
      <alignment horizontal="center"/>
    </xf>
    <xf numFmtId="0" fontId="9" fillId="0" borderId="1" xfId="51" applyFont="1"/>
    <xf numFmtId="0" fontId="9" fillId="0" borderId="1" xfId="51" applyFont="1" applyAlignment="1">
      <alignment horizontal="left" indent="3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1" xfId="51" applyFont="1"/>
    <xf numFmtId="0" fontId="11" fillId="0" borderId="1" xfId="51" applyFont="1" applyFill="1"/>
    <xf numFmtId="0" fontId="11" fillId="0" borderId="1" xfId="51" applyFont="1"/>
    <xf numFmtId="0" fontId="11" fillId="0" borderId="1" xfId="51" applyFont="1" applyAlignment="1"/>
    <xf numFmtId="0" fontId="12" fillId="0" borderId="1" xfId="51" applyFont="1" applyAlignment="1">
      <alignment wrapText="1"/>
    </xf>
    <xf numFmtId="0" fontId="9" fillId="0" borderId="1" xfId="51" applyFont="1" applyAlignment="1">
      <alignment wrapText="1"/>
    </xf>
    <xf numFmtId="0" fontId="0" fillId="0" borderId="0" xfId="0" applyAlignment="1">
      <alignment wrapText="1"/>
    </xf>
    <xf numFmtId="0" fontId="9" fillId="0" borderId="1" xfId="51" applyFont="1" applyAlignment="1"/>
    <xf numFmtId="0" fontId="5" fillId="0" borderId="3" xfId="5" applyNumberFormat="1" applyFont="1" applyBorder="1" applyAlignment="1" applyProtection="1"/>
    <xf numFmtId="0" fontId="5" fillId="0" borderId="3" xfId="5" applyFont="1" applyBorder="1" applyAlignment="1"/>
    <xf numFmtId="1" fontId="7" fillId="0" borderId="2" xfId="31" applyNumberFormat="1" applyFont="1" applyAlignment="1" applyProtection="1">
      <alignment horizontal="center" vertical="top" shrinkToFit="1"/>
    </xf>
    <xf numFmtId="1" fontId="6" fillId="0" borderId="2" xfId="31" applyNumberFormat="1" applyFont="1" applyAlignment="1" applyProtection="1">
      <alignment horizontal="center" vertical="top" shrinkToFit="1"/>
    </xf>
    <xf numFmtId="164" fontId="7" fillId="5" borderId="2" xfId="35" applyNumberFormat="1" applyFont="1" applyFill="1" applyProtection="1">
      <alignment horizontal="right" vertical="top" shrinkToFit="1"/>
    </xf>
    <xf numFmtId="0" fontId="7" fillId="0" borderId="2" xfId="30" applyNumberFormat="1" applyFont="1" applyAlignment="1" applyProtection="1">
      <alignment horizontal="left" vertical="top" wrapText="1"/>
    </xf>
    <xf numFmtId="0" fontId="6" fillId="0" borderId="2" xfId="30" applyNumberFormat="1" applyFont="1" applyAlignment="1" applyProtection="1">
      <alignment horizontal="left" vertical="top" wrapText="1"/>
    </xf>
    <xf numFmtId="164" fontId="12" fillId="5" borderId="2" xfId="32" applyNumberFormat="1" applyFont="1" applyFill="1" applyProtection="1">
      <alignment horizontal="right" vertical="top" shrinkToFit="1"/>
    </xf>
    <xf numFmtId="164" fontId="13" fillId="5" borderId="2" xfId="32" applyNumberFormat="1" applyFont="1" applyFill="1" applyProtection="1">
      <alignment horizontal="right" vertical="top" shrinkToFit="1"/>
    </xf>
    <xf numFmtId="0" fontId="14" fillId="0" borderId="0" xfId="0" applyFont="1" applyAlignment="1">
      <alignment horizontal="left"/>
    </xf>
    <xf numFmtId="0" fontId="5" fillId="0" borderId="2" xfId="19" applyNumberFormat="1" applyFont="1" applyProtection="1">
      <alignment horizontal="center" vertical="center" wrapText="1"/>
    </xf>
    <xf numFmtId="0" fontId="5" fillId="0" borderId="2" xfId="19" applyFont="1">
      <alignment horizontal="center" vertical="center" wrapText="1"/>
    </xf>
    <xf numFmtId="0" fontId="9" fillId="0" borderId="1" xfId="51" applyFont="1" applyAlignment="1">
      <alignment horizontal="left" wrapText="1"/>
    </xf>
    <xf numFmtId="0" fontId="1" fillId="0" borderId="1" xfId="37" applyNumberFormat="1" applyProtection="1">
      <alignment horizontal="left" wrapText="1"/>
    </xf>
    <xf numFmtId="0" fontId="1" fillId="0" borderId="1" xfId="37">
      <alignment horizontal="left" wrapText="1"/>
    </xf>
    <xf numFmtId="0" fontId="7" fillId="0" borderId="4" xfId="34" applyNumberFormat="1" applyFont="1" applyBorder="1" applyAlignment="1" applyProtection="1">
      <alignment horizontal="left"/>
    </xf>
    <xf numFmtId="0" fontId="7" fillId="0" borderId="5" xfId="34" applyFont="1" applyBorder="1" applyAlignment="1">
      <alignment horizontal="left"/>
    </xf>
    <xf numFmtId="0" fontId="5" fillId="0" borderId="2" xfId="6" applyNumberFormat="1" applyFont="1" applyProtection="1">
      <alignment horizontal="center" vertical="center" wrapText="1"/>
    </xf>
    <xf numFmtId="0" fontId="5" fillId="0" borderId="2" xfId="6" applyFont="1">
      <alignment horizontal="center" vertical="center" wrapText="1"/>
    </xf>
    <xf numFmtId="0" fontId="12" fillId="0" borderId="1" xfId="51" applyFont="1" applyAlignment="1">
      <alignment horizontal="center" wrapText="1"/>
    </xf>
    <xf numFmtId="0" fontId="5" fillId="0" borderId="2" xfId="29" applyNumberFormat="1" applyFont="1" applyProtection="1">
      <alignment horizontal="center" vertical="center" wrapText="1"/>
    </xf>
    <xf numFmtId="0" fontId="5" fillId="0" borderId="2" xfId="29" applyFont="1">
      <alignment horizontal="center" vertical="center" wrapText="1"/>
    </xf>
    <xf numFmtId="0" fontId="5" fillId="0" borderId="2" xfId="8" applyNumberFormat="1" applyFont="1" applyProtection="1">
      <alignment horizontal="center" vertical="center" wrapText="1"/>
    </xf>
    <xf numFmtId="0" fontId="5" fillId="0" borderId="2" xfId="8" applyFont="1">
      <alignment horizontal="center" vertical="center" wrapText="1"/>
    </xf>
  </cellXfs>
  <cellStyles count="52">
    <cellStyle name="br" xfId="40"/>
    <cellStyle name="col" xfId="39"/>
    <cellStyle name="style0" xfId="41"/>
    <cellStyle name="td" xfId="42"/>
    <cellStyle name="tr" xfId="38"/>
    <cellStyle name="xl21" xfId="43"/>
    <cellStyle name="xl22" xfId="6"/>
    <cellStyle name="xl23" xfId="44"/>
    <cellStyle name="xl24" xfId="2"/>
    <cellStyle name="xl25" xfId="7"/>
    <cellStyle name="xl26" xfId="31"/>
    <cellStyle name="xl27" xfId="8"/>
    <cellStyle name="xl28" xfId="9"/>
    <cellStyle name="xl29" xfId="10"/>
    <cellStyle name="xl30" xfId="11"/>
    <cellStyle name="xl31" xfId="12"/>
    <cellStyle name="xl32" xfId="13"/>
    <cellStyle name="xl33" xfId="45"/>
    <cellStyle name="xl34" xfId="14"/>
    <cellStyle name="xl35" xfId="15"/>
    <cellStyle name="xl36" xfId="16"/>
    <cellStyle name="xl37" xfId="17"/>
    <cellStyle name="xl38" xfId="34"/>
    <cellStyle name="xl39" xfId="18"/>
    <cellStyle name="xl40" xfId="46"/>
    <cellStyle name="xl41" xfId="35"/>
    <cellStyle name="xl42" xfId="1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29"/>
    <cellStyle name="xl54" xfId="37"/>
    <cellStyle name="xl55" xfId="47"/>
    <cellStyle name="xl56" xfId="36"/>
    <cellStyle name="xl57" xfId="3"/>
    <cellStyle name="xl58" xfId="4"/>
    <cellStyle name="xl59" xfId="5"/>
    <cellStyle name="xl60" xfId="48"/>
    <cellStyle name="xl61" xfId="30"/>
    <cellStyle name="xl62" xfId="49"/>
    <cellStyle name="xl63" xfId="50"/>
    <cellStyle name="xl64" xfId="32"/>
    <cellStyle name="xl65" xfId="33"/>
    <cellStyle name="Обычный" xfId="0" builtinId="0"/>
    <cellStyle name="Обычный_Приложение 6" xfId="5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7"/>
  <sheetViews>
    <sheetView showGridLines="0" tabSelected="1" zoomScale="150" zoomScaleNormal="150" zoomScaleSheetLayoutView="100" workbookViewId="0">
      <selection activeCell="B6" sqref="B6"/>
    </sheetView>
  </sheetViews>
  <sheetFormatPr defaultRowHeight="15" outlineLevelRow="1" x14ac:dyDescent="0.25"/>
  <cols>
    <col min="1" max="1" width="57.7109375" style="1" customWidth="1"/>
    <col min="2" max="2" width="7.7109375" style="1" customWidth="1"/>
    <col min="3" max="3" width="14.7109375" style="1" customWidth="1"/>
    <col min="4" max="4" width="14" style="1" customWidth="1"/>
    <col min="5" max="5" width="9.140625" style="1" customWidth="1"/>
    <col min="6" max="16384" width="9.140625" style="1"/>
  </cols>
  <sheetData>
    <row r="1" spans="1:8" x14ac:dyDescent="0.25">
      <c r="A1" s="7"/>
      <c r="B1" s="19" t="s">
        <v>55</v>
      </c>
      <c r="C1" s="19"/>
      <c r="D1" s="7"/>
      <c r="E1" s="9"/>
      <c r="F1" s="8"/>
      <c r="G1" s="10"/>
      <c r="H1" s="11"/>
    </row>
    <row r="2" spans="1:8" x14ac:dyDescent="0.25">
      <c r="A2" s="7"/>
      <c r="B2" s="19" t="s">
        <v>54</v>
      </c>
      <c r="C2" s="19"/>
      <c r="D2" s="7"/>
      <c r="E2" s="9"/>
      <c r="F2" s="8"/>
      <c r="G2" s="10"/>
      <c r="H2" s="11"/>
    </row>
    <row r="3" spans="1:8" x14ac:dyDescent="0.25">
      <c r="A3" s="7"/>
      <c r="B3" s="19" t="s">
        <v>53</v>
      </c>
      <c r="C3" s="19"/>
      <c r="D3" s="7"/>
      <c r="E3" s="9"/>
      <c r="F3" s="8"/>
      <c r="G3" s="10"/>
      <c r="H3" s="11"/>
    </row>
    <row r="4" spans="1:8" ht="40.5" customHeight="1" x14ac:dyDescent="0.25">
      <c r="A4" s="7"/>
      <c r="B4" s="32" t="s">
        <v>56</v>
      </c>
      <c r="C4" s="32"/>
      <c r="D4" s="32"/>
      <c r="E4" s="32"/>
      <c r="F4" s="17"/>
      <c r="G4" s="18"/>
      <c r="H4" s="11"/>
    </row>
    <row r="5" spans="1:8" ht="15.75" x14ac:dyDescent="0.25">
      <c r="A5" s="7"/>
      <c r="B5" s="29" t="s">
        <v>97</v>
      </c>
      <c r="C5" s="7"/>
      <c r="D5" s="12"/>
      <c r="E5" s="8"/>
      <c r="F5" s="8"/>
      <c r="G5" s="10"/>
      <c r="H5" s="11"/>
    </row>
    <row r="6" spans="1:8" ht="25.7" customHeight="1" x14ac:dyDescent="0.25">
      <c r="A6" s="7"/>
      <c r="B6" s="7"/>
      <c r="C6" s="7"/>
      <c r="D6" s="7"/>
      <c r="E6" s="8"/>
      <c r="F6" s="8"/>
      <c r="G6" s="10"/>
      <c r="H6" s="11"/>
    </row>
    <row r="7" spans="1:8" ht="36.75" customHeight="1" x14ac:dyDescent="0.25">
      <c r="A7" s="39" t="s">
        <v>96</v>
      </c>
      <c r="B7" s="39"/>
      <c r="C7" s="39"/>
      <c r="D7" s="39"/>
      <c r="E7" s="16"/>
      <c r="F7" s="16"/>
      <c r="G7" s="16"/>
      <c r="H7" s="9"/>
    </row>
    <row r="8" spans="1:8" ht="15.75" customHeight="1" x14ac:dyDescent="0.25">
      <c r="A8" s="13"/>
      <c r="B8" s="13"/>
      <c r="C8" s="14"/>
      <c r="D8" s="11" t="s">
        <v>49</v>
      </c>
      <c r="E8" s="14"/>
      <c r="F8" s="15"/>
      <c r="G8" s="11"/>
      <c r="H8" s="9"/>
    </row>
    <row r="9" spans="1:8" ht="12.75" customHeight="1" x14ac:dyDescent="0.25">
      <c r="A9" s="20"/>
      <c r="B9" s="21"/>
      <c r="C9" s="21"/>
      <c r="D9" s="21"/>
      <c r="E9" s="2"/>
    </row>
    <row r="10" spans="1:8" ht="14.25" customHeight="1" x14ac:dyDescent="0.25">
      <c r="A10" s="37" t="s">
        <v>58</v>
      </c>
      <c r="B10" s="42" t="s">
        <v>52</v>
      </c>
      <c r="C10" s="30" t="s">
        <v>50</v>
      </c>
      <c r="D10" s="40" t="s">
        <v>51</v>
      </c>
      <c r="E10" s="2"/>
    </row>
    <row r="11" spans="1:8" ht="9" customHeight="1" x14ac:dyDescent="0.25">
      <c r="A11" s="38"/>
      <c r="B11" s="43"/>
      <c r="C11" s="31"/>
      <c r="D11" s="41"/>
      <c r="E11" s="2"/>
    </row>
    <row r="12" spans="1:8" ht="19.5" customHeight="1" x14ac:dyDescent="0.25">
      <c r="A12" s="25" t="s">
        <v>43</v>
      </c>
      <c r="B12" s="22" t="s">
        <v>0</v>
      </c>
      <c r="C12" s="5">
        <f>SUM(C13:C19)</f>
        <v>252964.6</v>
      </c>
      <c r="D12" s="5">
        <f>SUM(D13:D19)</f>
        <v>251048.9</v>
      </c>
      <c r="E12" s="2"/>
    </row>
    <row r="13" spans="1:8" ht="47.25" outlineLevel="1" x14ac:dyDescent="0.25">
      <c r="A13" s="26" t="s">
        <v>44</v>
      </c>
      <c r="B13" s="23" t="s">
        <v>1</v>
      </c>
      <c r="C13" s="4">
        <v>5045.6000000000004</v>
      </c>
      <c r="D13" s="4">
        <v>5002.6000000000004</v>
      </c>
      <c r="E13" s="2"/>
    </row>
    <row r="14" spans="1:8" ht="48.75" customHeight="1" outlineLevel="1" x14ac:dyDescent="0.25">
      <c r="A14" s="26" t="s">
        <v>45</v>
      </c>
      <c r="B14" s="23" t="s">
        <v>2</v>
      </c>
      <c r="C14" s="4">
        <v>10685.4</v>
      </c>
      <c r="D14" s="4">
        <v>10650.8</v>
      </c>
      <c r="E14" s="2"/>
    </row>
    <row r="15" spans="1:8" ht="63" outlineLevel="1" x14ac:dyDescent="0.25">
      <c r="A15" s="26" t="s">
        <v>46</v>
      </c>
      <c r="B15" s="23" t="s">
        <v>3</v>
      </c>
      <c r="C15" s="4">
        <v>89452.1</v>
      </c>
      <c r="D15" s="4">
        <v>89023.8</v>
      </c>
      <c r="E15" s="2"/>
    </row>
    <row r="16" spans="1:8" ht="15.75" outlineLevel="1" x14ac:dyDescent="0.25">
      <c r="A16" s="26" t="s">
        <v>47</v>
      </c>
      <c r="B16" s="23" t="s">
        <v>4</v>
      </c>
      <c r="C16" s="4">
        <v>16.3</v>
      </c>
      <c r="D16" s="4">
        <v>16.3</v>
      </c>
      <c r="E16" s="2"/>
    </row>
    <row r="17" spans="1:5" ht="47.25" outlineLevel="1" x14ac:dyDescent="0.25">
      <c r="A17" s="26" t="s">
        <v>48</v>
      </c>
      <c r="B17" s="23" t="s">
        <v>5</v>
      </c>
      <c r="C17" s="4">
        <v>43994</v>
      </c>
      <c r="D17" s="4">
        <f>43658.8+0.1</f>
        <v>43658.9</v>
      </c>
      <c r="E17" s="2"/>
    </row>
    <row r="18" spans="1:5" ht="15.75" outlineLevel="1" x14ac:dyDescent="0.25">
      <c r="A18" s="26" t="s">
        <v>59</v>
      </c>
      <c r="B18" s="23" t="s">
        <v>6</v>
      </c>
      <c r="C18" s="4">
        <v>240.1</v>
      </c>
      <c r="D18" s="4">
        <v>0</v>
      </c>
      <c r="E18" s="2"/>
    </row>
    <row r="19" spans="1:5" ht="15.75" outlineLevel="1" x14ac:dyDescent="0.25">
      <c r="A19" s="26" t="s">
        <v>60</v>
      </c>
      <c r="B19" s="23" t="s">
        <v>7</v>
      </c>
      <c r="C19" s="4">
        <f>103531.2-0.1</f>
        <v>103531.1</v>
      </c>
      <c r="D19" s="4">
        <f>102696.6-0.1</f>
        <v>102696.5</v>
      </c>
      <c r="E19" s="2"/>
    </row>
    <row r="20" spans="1:5" ht="31.5" x14ac:dyDescent="0.25">
      <c r="A20" s="25" t="s">
        <v>61</v>
      </c>
      <c r="B20" s="22" t="s">
        <v>8</v>
      </c>
      <c r="C20" s="5">
        <f>SUM(C21:C22)</f>
        <v>2412.6</v>
      </c>
      <c r="D20" s="5">
        <f>SUM(D21:D22)</f>
        <v>2407.1</v>
      </c>
      <c r="E20" s="2"/>
    </row>
    <row r="21" spans="1:5" ht="47.25" outlineLevel="1" x14ac:dyDescent="0.25">
      <c r="A21" s="26" t="s">
        <v>62</v>
      </c>
      <c r="B21" s="23" t="s">
        <v>9</v>
      </c>
      <c r="C21" s="4">
        <v>2030.3</v>
      </c>
      <c r="D21" s="4">
        <v>2024.8</v>
      </c>
      <c r="E21" s="2"/>
    </row>
    <row r="22" spans="1:5" ht="31.5" outlineLevel="1" x14ac:dyDescent="0.25">
      <c r="A22" s="26" t="s">
        <v>63</v>
      </c>
      <c r="B22" s="23" t="s">
        <v>10</v>
      </c>
      <c r="C22" s="4">
        <v>382.3</v>
      </c>
      <c r="D22" s="4">
        <v>382.3</v>
      </c>
      <c r="E22" s="2"/>
    </row>
    <row r="23" spans="1:5" ht="15.75" x14ac:dyDescent="0.25">
      <c r="A23" s="25" t="s">
        <v>64</v>
      </c>
      <c r="B23" s="22" t="s">
        <v>11</v>
      </c>
      <c r="C23" s="5">
        <f>SUM(C24:C28)</f>
        <v>389799.4</v>
      </c>
      <c r="D23" s="5">
        <f>SUM(D24:D28)</f>
        <v>340521.9</v>
      </c>
      <c r="E23" s="2"/>
    </row>
    <row r="24" spans="1:5" ht="15.75" outlineLevel="1" x14ac:dyDescent="0.25">
      <c r="A24" s="26" t="s">
        <v>65</v>
      </c>
      <c r="B24" s="23" t="s">
        <v>12</v>
      </c>
      <c r="C24" s="4">
        <v>3356.3</v>
      </c>
      <c r="D24" s="4">
        <v>3356.3</v>
      </c>
      <c r="E24" s="2"/>
    </row>
    <row r="25" spans="1:5" ht="15.75" outlineLevel="1" x14ac:dyDescent="0.25">
      <c r="A25" s="26" t="s">
        <v>66</v>
      </c>
      <c r="B25" s="23" t="s">
        <v>13</v>
      </c>
      <c r="C25" s="4">
        <v>5069.3</v>
      </c>
      <c r="D25" s="4">
        <v>5068.6000000000004</v>
      </c>
      <c r="E25" s="2"/>
    </row>
    <row r="26" spans="1:5" ht="15.75" outlineLevel="1" x14ac:dyDescent="0.25">
      <c r="A26" s="26" t="s">
        <v>67</v>
      </c>
      <c r="B26" s="23" t="s">
        <v>14</v>
      </c>
      <c r="C26" s="4">
        <v>26824.5</v>
      </c>
      <c r="D26" s="4">
        <v>26721.3</v>
      </c>
      <c r="E26" s="2"/>
    </row>
    <row r="27" spans="1:5" ht="15.75" outlineLevel="1" x14ac:dyDescent="0.25">
      <c r="A27" s="26" t="s">
        <v>68</v>
      </c>
      <c r="B27" s="23" t="s">
        <v>15</v>
      </c>
      <c r="C27" s="4">
        <v>331912.2</v>
      </c>
      <c r="D27" s="4">
        <v>291818.7</v>
      </c>
      <c r="E27" s="2"/>
    </row>
    <row r="28" spans="1:5" ht="15.75" outlineLevel="1" x14ac:dyDescent="0.25">
      <c r="A28" s="26" t="s">
        <v>69</v>
      </c>
      <c r="B28" s="23" t="s">
        <v>16</v>
      </c>
      <c r="C28" s="4">
        <v>22637.1</v>
      </c>
      <c r="D28" s="4">
        <v>13557</v>
      </c>
      <c r="E28" s="2"/>
    </row>
    <row r="29" spans="1:5" ht="15.75" x14ac:dyDescent="0.25">
      <c r="A29" s="25" t="s">
        <v>70</v>
      </c>
      <c r="B29" s="22" t="s">
        <v>17</v>
      </c>
      <c r="C29" s="27">
        <f>SUM(C30:C33)</f>
        <v>642436.69999999995</v>
      </c>
      <c r="D29" s="5">
        <f>SUM(D30:D33)</f>
        <v>596116.4</v>
      </c>
      <c r="E29" s="2"/>
    </row>
    <row r="30" spans="1:5" ht="15.75" outlineLevel="1" x14ac:dyDescent="0.25">
      <c r="A30" s="26" t="s">
        <v>71</v>
      </c>
      <c r="B30" s="23" t="s">
        <v>18</v>
      </c>
      <c r="C30" s="28">
        <f>305106.79646+0.1</f>
        <v>305106.90000000002</v>
      </c>
      <c r="D30" s="4">
        <v>273099.09999999998</v>
      </c>
      <c r="E30" s="2"/>
    </row>
    <row r="31" spans="1:5" ht="15.75" outlineLevel="1" x14ac:dyDescent="0.25">
      <c r="A31" s="26" t="s">
        <v>72</v>
      </c>
      <c r="B31" s="23" t="s">
        <v>19</v>
      </c>
      <c r="C31" s="28">
        <f>245065.78142-0.2</f>
        <v>245065.60000000001</v>
      </c>
      <c r="D31" s="4">
        <v>231650.5</v>
      </c>
      <c r="E31" s="2"/>
    </row>
    <row r="32" spans="1:5" ht="15.75" outlineLevel="1" x14ac:dyDescent="0.25">
      <c r="A32" s="26" t="s">
        <v>73</v>
      </c>
      <c r="B32" s="23" t="s">
        <v>20</v>
      </c>
      <c r="C32" s="28">
        <f>59454.02322+0.1</f>
        <v>59454.1</v>
      </c>
      <c r="D32" s="4">
        <v>59325</v>
      </c>
      <c r="E32" s="2"/>
    </row>
    <row r="33" spans="1:5" ht="31.5" outlineLevel="1" x14ac:dyDescent="0.25">
      <c r="A33" s="26" t="s">
        <v>74</v>
      </c>
      <c r="B33" s="23" t="s">
        <v>21</v>
      </c>
      <c r="C33" s="28">
        <f>32810.28764-0.2</f>
        <v>32810.1</v>
      </c>
      <c r="D33" s="4">
        <v>32041.8</v>
      </c>
      <c r="E33" s="2"/>
    </row>
    <row r="34" spans="1:5" ht="15.75" x14ac:dyDescent="0.25">
      <c r="A34" s="25" t="s">
        <v>75</v>
      </c>
      <c r="B34" s="22" t="s">
        <v>22</v>
      </c>
      <c r="C34" s="5">
        <f>SUM(C35:C40)</f>
        <v>1770036</v>
      </c>
      <c r="D34" s="5">
        <f>SUM(D35:D40)</f>
        <v>1737939.2</v>
      </c>
      <c r="E34" s="2"/>
    </row>
    <row r="35" spans="1:5" ht="15.75" outlineLevel="1" x14ac:dyDescent="0.25">
      <c r="A35" s="26" t="s">
        <v>76</v>
      </c>
      <c r="B35" s="23" t="s">
        <v>23</v>
      </c>
      <c r="C35" s="4">
        <f>738470.49255+0.1</f>
        <v>738470.6</v>
      </c>
      <c r="D35" s="4">
        <v>722565.7</v>
      </c>
      <c r="E35" s="2"/>
    </row>
    <row r="36" spans="1:5" ht="15.75" outlineLevel="1" x14ac:dyDescent="0.25">
      <c r="A36" s="26" t="s">
        <v>77</v>
      </c>
      <c r="B36" s="23" t="s">
        <v>24</v>
      </c>
      <c r="C36" s="4">
        <f>791072.44382+0.1</f>
        <v>791072.5</v>
      </c>
      <c r="D36" s="4">
        <v>776146.7</v>
      </c>
      <c r="E36" s="2"/>
    </row>
    <row r="37" spans="1:5" ht="15.75" outlineLevel="1" x14ac:dyDescent="0.25">
      <c r="A37" s="26" t="s">
        <v>78</v>
      </c>
      <c r="B37" s="23" t="s">
        <v>25</v>
      </c>
      <c r="C37" s="4">
        <v>120872</v>
      </c>
      <c r="D37" s="4">
        <v>120765.5</v>
      </c>
      <c r="E37" s="2"/>
    </row>
    <row r="38" spans="1:5" ht="31.5" outlineLevel="1" x14ac:dyDescent="0.25">
      <c r="A38" s="26" t="s">
        <v>79</v>
      </c>
      <c r="B38" s="23" t="s">
        <v>26</v>
      </c>
      <c r="C38" s="4">
        <v>3147.4</v>
      </c>
      <c r="D38" s="4">
        <v>3136.6</v>
      </c>
      <c r="E38" s="2"/>
    </row>
    <row r="39" spans="1:5" ht="15.75" outlineLevel="1" x14ac:dyDescent="0.25">
      <c r="A39" s="26" t="s">
        <v>80</v>
      </c>
      <c r="B39" s="23" t="s">
        <v>27</v>
      </c>
      <c r="C39" s="4">
        <f>18627.39073-0.1</f>
        <v>18627.3</v>
      </c>
      <c r="D39" s="4">
        <v>18625.099999999999</v>
      </c>
      <c r="E39" s="2"/>
    </row>
    <row r="40" spans="1:5" ht="15.75" outlineLevel="1" x14ac:dyDescent="0.25">
      <c r="A40" s="26" t="s">
        <v>81</v>
      </c>
      <c r="B40" s="23" t="s">
        <v>28</v>
      </c>
      <c r="C40" s="4">
        <v>97846.2</v>
      </c>
      <c r="D40" s="4">
        <v>96699.6</v>
      </c>
      <c r="E40" s="2"/>
    </row>
    <row r="41" spans="1:5" ht="15.75" x14ac:dyDescent="0.25">
      <c r="A41" s="25" t="s">
        <v>82</v>
      </c>
      <c r="B41" s="22" t="s">
        <v>29</v>
      </c>
      <c r="C41" s="5">
        <f>SUM(C42:C43)</f>
        <v>222126.3</v>
      </c>
      <c r="D41" s="5">
        <f>SUM(D42:D43)</f>
        <v>218009.4</v>
      </c>
      <c r="E41" s="2"/>
    </row>
    <row r="42" spans="1:5" ht="15.75" outlineLevel="1" x14ac:dyDescent="0.25">
      <c r="A42" s="26" t="s">
        <v>83</v>
      </c>
      <c r="B42" s="23" t="s">
        <v>30</v>
      </c>
      <c r="C42" s="4">
        <f>181638.5+0.1</f>
        <v>181638.6</v>
      </c>
      <c r="D42" s="4">
        <f>177595.3+0.1</f>
        <v>177595.4</v>
      </c>
      <c r="E42" s="2"/>
    </row>
    <row r="43" spans="1:5" ht="15.75" outlineLevel="1" x14ac:dyDescent="0.25">
      <c r="A43" s="26" t="s">
        <v>84</v>
      </c>
      <c r="B43" s="23" t="s">
        <v>31</v>
      </c>
      <c r="C43" s="4">
        <f>40487.8-0.1</f>
        <v>40487.699999999997</v>
      </c>
      <c r="D43" s="4">
        <v>40414</v>
      </c>
      <c r="E43" s="2"/>
    </row>
    <row r="44" spans="1:5" ht="15.75" x14ac:dyDescent="0.25">
      <c r="A44" s="25" t="s">
        <v>85</v>
      </c>
      <c r="B44" s="22" t="s">
        <v>32</v>
      </c>
      <c r="C44" s="5">
        <f>SUM(C45:C48)</f>
        <v>174873.4</v>
      </c>
      <c r="D44" s="5">
        <f>SUM(D45:D48)</f>
        <v>172208.1</v>
      </c>
      <c r="E44" s="2"/>
    </row>
    <row r="45" spans="1:5" ht="15.75" outlineLevel="1" x14ac:dyDescent="0.25">
      <c r="A45" s="26" t="s">
        <v>86</v>
      </c>
      <c r="B45" s="23" t="s">
        <v>33</v>
      </c>
      <c r="C45" s="4">
        <f>11038.2-0.1</f>
        <v>11038.1</v>
      </c>
      <c r="D45" s="4">
        <v>11038.1</v>
      </c>
      <c r="E45" s="2"/>
    </row>
    <row r="46" spans="1:5" ht="15.75" outlineLevel="1" x14ac:dyDescent="0.25">
      <c r="A46" s="26" t="s">
        <v>87</v>
      </c>
      <c r="B46" s="23" t="s">
        <v>34</v>
      </c>
      <c r="C46" s="4">
        <v>37763</v>
      </c>
      <c r="D46" s="4">
        <v>37363.1</v>
      </c>
      <c r="E46" s="2"/>
    </row>
    <row r="47" spans="1:5" ht="15.75" outlineLevel="1" x14ac:dyDescent="0.25">
      <c r="A47" s="26" t="s">
        <v>88</v>
      </c>
      <c r="B47" s="23" t="s">
        <v>35</v>
      </c>
      <c r="C47" s="4">
        <v>122124</v>
      </c>
      <c r="D47" s="4">
        <f>120175.8-0.1</f>
        <v>120175.7</v>
      </c>
      <c r="E47" s="2"/>
    </row>
    <row r="48" spans="1:5" ht="15.75" outlineLevel="1" x14ac:dyDescent="0.25">
      <c r="A48" s="26" t="s">
        <v>89</v>
      </c>
      <c r="B48" s="23" t="s">
        <v>36</v>
      </c>
      <c r="C48" s="4">
        <f>3948.2+0.1</f>
        <v>3948.3</v>
      </c>
      <c r="D48" s="4">
        <f>3631.1+0.1</f>
        <v>3631.2</v>
      </c>
      <c r="E48" s="2"/>
    </row>
    <row r="49" spans="1:5" ht="15.75" x14ac:dyDescent="0.25">
      <c r="A49" s="25" t="s">
        <v>90</v>
      </c>
      <c r="B49" s="22" t="s">
        <v>37</v>
      </c>
      <c r="C49" s="5">
        <f>SUM(C50:C51)</f>
        <v>258930.3</v>
      </c>
      <c r="D49" s="5">
        <f>SUM(D50:D51)</f>
        <v>242997.1</v>
      </c>
      <c r="E49" s="2"/>
    </row>
    <row r="50" spans="1:5" ht="15.75" outlineLevel="1" x14ac:dyDescent="0.25">
      <c r="A50" s="26" t="s">
        <v>91</v>
      </c>
      <c r="B50" s="23" t="s">
        <v>38</v>
      </c>
      <c r="C50" s="4">
        <f>125721.7+0.2</f>
        <v>125721.9</v>
      </c>
      <c r="D50" s="4">
        <f>125721.8+0.1</f>
        <v>125721.9</v>
      </c>
      <c r="E50" s="2"/>
    </row>
    <row r="51" spans="1:5" ht="15.75" outlineLevel="1" x14ac:dyDescent="0.25">
      <c r="A51" s="26" t="s">
        <v>92</v>
      </c>
      <c r="B51" s="23" t="s">
        <v>39</v>
      </c>
      <c r="C51" s="4">
        <v>133208.4</v>
      </c>
      <c r="D51" s="4">
        <f>117275.1+0.1</f>
        <v>117275.2</v>
      </c>
      <c r="E51" s="2"/>
    </row>
    <row r="52" spans="1:5" ht="15.75" x14ac:dyDescent="0.25">
      <c r="A52" s="25" t="s">
        <v>93</v>
      </c>
      <c r="B52" s="22" t="s">
        <v>40</v>
      </c>
      <c r="C52" s="5">
        <f>SUM(C53:C54)</f>
        <v>23577.8</v>
      </c>
      <c r="D52" s="5">
        <f>SUM(D53:D54)</f>
        <v>23575.8</v>
      </c>
      <c r="E52" s="2"/>
    </row>
    <row r="53" spans="1:5" ht="15.75" outlineLevel="1" x14ac:dyDescent="0.25">
      <c r="A53" s="26" t="s">
        <v>94</v>
      </c>
      <c r="B53" s="23" t="s">
        <v>41</v>
      </c>
      <c r="C53" s="4">
        <v>7260.8</v>
      </c>
      <c r="D53" s="4">
        <v>7260</v>
      </c>
      <c r="E53" s="2"/>
    </row>
    <row r="54" spans="1:5" ht="15.75" outlineLevel="1" x14ac:dyDescent="0.25">
      <c r="A54" s="26" t="s">
        <v>95</v>
      </c>
      <c r="B54" s="23" t="s">
        <v>42</v>
      </c>
      <c r="C54" s="4">
        <v>16317</v>
      </c>
      <c r="D54" s="4">
        <v>16315.8</v>
      </c>
      <c r="E54" s="2"/>
    </row>
    <row r="55" spans="1:5" ht="16.5" customHeight="1" x14ac:dyDescent="0.25">
      <c r="A55" s="35" t="s">
        <v>57</v>
      </c>
      <c r="B55" s="36"/>
      <c r="C55" s="24">
        <f>C12+C20+C23+C29+C34+C41+C44+C49+C52</f>
        <v>3737157.1</v>
      </c>
      <c r="D55" s="24">
        <f>D12+D20+D23+D29+D34+D41+D44+D49+D52</f>
        <v>3584823.9</v>
      </c>
      <c r="E55" s="2"/>
    </row>
    <row r="56" spans="1:5" ht="12.75" customHeight="1" x14ac:dyDescent="0.25">
      <c r="A56" s="6"/>
      <c r="B56" s="6"/>
      <c r="C56" s="2"/>
      <c r="D56" s="2"/>
      <c r="E56" s="2"/>
    </row>
    <row r="57" spans="1:5" x14ac:dyDescent="0.25">
      <c r="A57" s="33"/>
      <c r="B57" s="34"/>
      <c r="C57" s="34"/>
      <c r="D57" s="3"/>
      <c r="E57" s="2"/>
    </row>
  </sheetData>
  <mergeCells count="8">
    <mergeCell ref="C10:C11"/>
    <mergeCell ref="B4:E4"/>
    <mergeCell ref="A57:C57"/>
    <mergeCell ref="A55:B55"/>
    <mergeCell ref="A10:A11"/>
    <mergeCell ref="A7:D7"/>
    <mergeCell ref="D10:D11"/>
    <mergeCell ref="B10:B11"/>
  </mergeCells>
  <pageMargins left="0.59055118110236227" right="0.59055118110236227" top="0.59055118110236227" bottom="0.59055118110236227" header="0.39370078740157483" footer="0.39370078740157483"/>
  <pageSetup paperSize="9" scale="74" fitToHeight="200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033EDD7-C5C3-4558-955D-9EF8BE6A0D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budg03</dc:creator>
  <cp:lastModifiedBy>Алексеева</cp:lastModifiedBy>
  <cp:lastPrinted>2020-03-05T06:59:50Z</cp:lastPrinted>
  <dcterms:created xsi:type="dcterms:W3CDTF">2020-01-22T00:14:55Z</dcterms:created>
  <dcterms:modified xsi:type="dcterms:W3CDTF">2020-05-29T04:39:15Z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Свод бюджета(3).xlsx</vt:lpwstr>
  </property>
  <property fmtid="{D5CDD505-2E9C-101B-9397-08002B2CF9AE}" pid="3" name="Название отчета">
    <vt:lpwstr>Свод бюджета(3).xlsx</vt:lpwstr>
  </property>
  <property fmtid="{D5CDD505-2E9C-101B-9397-08002B2CF9AE}" pid="4" name="Версия клиента">
    <vt:lpwstr>19.2.33.12230</vt:lpwstr>
  </property>
  <property fmtid="{D5CDD505-2E9C-101B-9397-08002B2CF9AE}" pid="5" name="Версия базы">
    <vt:lpwstr>19.2.2804.1150286936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global_2019</vt:lpwstr>
  </property>
  <property fmtid="{D5CDD505-2E9C-101B-9397-08002B2CF9AE}" pid="9" name="Пользователь">
    <vt:lpwstr>fo_6506006551_alekseevanyu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