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ЛЕЩЕВА\Годовой отчет за 2024 год\"/>
    </mc:Choice>
  </mc:AlternateContent>
  <bookViews>
    <workbookView xWindow="0" yWindow="0" windowWidth="28800" windowHeight="12510"/>
  </bookViews>
  <sheets>
    <sheet name="Доходы 2020" sheetId="5" r:id="rId1"/>
  </sheets>
  <definedNames>
    <definedName name="_xlnm.Print_Titles" localSheetId="0">'Доходы 2020'!$5:$5</definedName>
  </definedNames>
  <calcPr calcId="162913"/>
</workbook>
</file>

<file path=xl/calcChain.xml><?xml version="1.0" encoding="utf-8"?>
<calcChain xmlns="http://schemas.openxmlformats.org/spreadsheetml/2006/main">
  <c r="F33" i="5" l="1"/>
  <c r="G13" i="5" l="1"/>
  <c r="G54" i="5" l="1"/>
  <c r="G31" i="5"/>
  <c r="E27" i="5" l="1"/>
  <c r="D27" i="5"/>
  <c r="G46" i="5" l="1"/>
  <c r="G30" i="5"/>
  <c r="E44" i="5" l="1"/>
  <c r="D44" i="5"/>
  <c r="C44" i="5"/>
  <c r="G44" i="5" l="1"/>
  <c r="F49" i="5"/>
  <c r="E20" i="5"/>
  <c r="D20" i="5"/>
  <c r="C20" i="5"/>
  <c r="E37" i="5"/>
  <c r="D37" i="5"/>
  <c r="C37" i="5"/>
  <c r="C27" i="5"/>
  <c r="C25" i="5" l="1"/>
  <c r="C24" i="5" s="1"/>
  <c r="D25" i="5"/>
  <c r="D24" i="5" s="1"/>
  <c r="E25" i="5"/>
  <c r="E24" i="5" s="1"/>
  <c r="G24" i="5" l="1"/>
  <c r="F24" i="5"/>
  <c r="G14" i="5"/>
  <c r="G16" i="5"/>
  <c r="G17" i="5"/>
  <c r="G21" i="5"/>
  <c r="G28" i="5"/>
  <c r="G29" i="5"/>
  <c r="G33" i="5"/>
  <c r="G38" i="5"/>
  <c r="G39" i="5"/>
  <c r="G40" i="5"/>
  <c r="G42" i="5"/>
  <c r="G50" i="5"/>
  <c r="G56" i="5"/>
  <c r="F14" i="5"/>
  <c r="F16" i="5"/>
  <c r="F17" i="5"/>
  <c r="F21" i="5"/>
  <c r="F28" i="5"/>
  <c r="F29" i="5"/>
  <c r="F38" i="5"/>
  <c r="F39" i="5"/>
  <c r="F40" i="5"/>
  <c r="F42" i="5"/>
  <c r="F50" i="5"/>
  <c r="F56" i="5"/>
  <c r="G52" i="5" l="1"/>
  <c r="G43" i="5" l="1"/>
  <c r="G53" i="5" l="1"/>
  <c r="G11" i="5" l="1"/>
  <c r="F11" i="5"/>
  <c r="F19" i="5"/>
  <c r="G19" i="5" l="1"/>
  <c r="G8" i="5"/>
  <c r="F8" i="5"/>
  <c r="F53" i="5"/>
  <c r="F52" i="5"/>
  <c r="D15" i="5" l="1"/>
  <c r="E15" i="5"/>
  <c r="C15" i="5"/>
  <c r="F18" i="5" l="1"/>
  <c r="G18" i="5"/>
  <c r="G49" i="5" l="1"/>
  <c r="E41" i="5"/>
  <c r="D41" i="5"/>
  <c r="C41" i="5"/>
  <c r="E10" i="5"/>
  <c r="D10" i="5"/>
  <c r="C10" i="5"/>
  <c r="D7" i="5"/>
  <c r="G9" i="5" l="1"/>
  <c r="F9" i="5"/>
  <c r="F43" i="5"/>
  <c r="G41" i="5"/>
  <c r="F41" i="5"/>
  <c r="D48" i="5"/>
  <c r="D47" i="5" s="1"/>
  <c r="C48" i="5"/>
  <c r="C47" i="5" s="1"/>
  <c r="E7" i="5"/>
  <c r="C7" i="5"/>
  <c r="D23" i="5" l="1"/>
  <c r="D6" i="5" s="1"/>
  <c r="G35" i="5"/>
  <c r="F35" i="5"/>
  <c r="G27" i="5"/>
  <c r="F27" i="5"/>
  <c r="G7" i="5"/>
  <c r="F7" i="5"/>
  <c r="C23" i="5"/>
  <c r="C6" i="5" l="1"/>
  <c r="G10" i="5"/>
  <c r="F10" i="5"/>
  <c r="F37" i="5"/>
  <c r="G37" i="5"/>
  <c r="G51" i="5"/>
  <c r="F51" i="5"/>
  <c r="E48" i="5"/>
  <c r="E47" i="5" s="1"/>
  <c r="E23" i="5"/>
  <c r="E6" i="5" s="1"/>
  <c r="F15" i="5"/>
  <c r="C58" i="5" l="1"/>
  <c r="F36" i="5"/>
  <c r="G36" i="5"/>
  <c r="G48" i="5"/>
  <c r="F48" i="5"/>
  <c r="F23" i="5"/>
  <c r="G23" i="5"/>
  <c r="G15" i="5"/>
  <c r="D58" i="5"/>
  <c r="F20" i="5" l="1"/>
  <c r="G20" i="5"/>
  <c r="G47" i="5"/>
  <c r="F47" i="5"/>
  <c r="E58" i="5"/>
  <c r="F58" i="5" l="1"/>
  <c r="G58" i="5"/>
  <c r="G6" i="5"/>
  <c r="F6" i="5"/>
</calcChain>
</file>

<file path=xl/sharedStrings.xml><?xml version="1.0" encoding="utf-8"?>
<sst xmlns="http://schemas.openxmlformats.org/spreadsheetml/2006/main" count="156" uniqueCount="142">
  <si>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</si>
  <si>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</si>
  <si>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</si>
  <si>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</si>
  <si>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</si>
  <si>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</si>
  <si>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</si>
  <si>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</si>
  <si>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</si>
  <si>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</si>
  <si>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приходящиеся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</si>
  <si>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</si>
  <si>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</si>
  <si>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</si>
  <si>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</si>
  <si>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</si>
  <si>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</si>
  <si>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</si>
  <si>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</si>
  <si>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</si>
  <si>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ШТРАФЫ, САНКЦИИ, ВОЗМЕЩЕНИЕ УЩЕРБА</t>
  </si>
  <si>
    <t>Невыясненные поступления, зачисляемые в бюджеты городских округов</t>
  </si>
  <si>
    <t xml:space="preserve">БЕЗВОЗМЕЗДНЫЕ ПОСТУПЛЕНИЯ </t>
  </si>
  <si>
    <t>Дотации на выравнивание бюджетной обеспеченности из регионального Фонда финансовой поддержки муниципальных районов (городских округов)</t>
  </si>
  <si>
    <t>Иные межбюджетные трансферты</t>
  </si>
  <si>
    <t>Доходы бюджетов городских округов от возврата бюджетными учреждениями остатков субсидий прошлых лет</t>
  </si>
  <si>
    <t>ИТОГО ДОХОДОВ</t>
  </si>
  <si>
    <t xml:space="preserve">Код вида доходов 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</si>
  <si>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</si>
  <si>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Налог на имущество организаций по имуществу, не входящему в Единую систему газоснабжения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</si>
  <si>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РФ)</t>
  </si>
  <si>
    <t>Налог на доходы физических лиц</t>
  </si>
  <si>
    <t>Налог, взимаемый в связи с применением патентной системы налогообложения, зачисляемый в бюджеты городских округов</t>
  </si>
  <si>
    <t>Транспортный налог</t>
  </si>
  <si>
    <t>Земельный налог</t>
  </si>
  <si>
    <t>Доходы в виде прибыли, приходящиеся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</si>
  <si>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</si>
  <si>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</si>
  <si>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</si>
  <si>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</si>
  <si>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</si>
  <si>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</si>
  <si>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доходы от использования имущества, находящегося в государственной и муниципальной собственности</t>
  </si>
  <si>
    <t>1 00 00000 00</t>
  </si>
  <si>
    <t xml:space="preserve"> 1 01 00000 00 </t>
  </si>
  <si>
    <t>1 01 02000 01</t>
  </si>
  <si>
    <t xml:space="preserve">1 03 00000 00 </t>
  </si>
  <si>
    <t xml:space="preserve">1 05 02000 02 </t>
  </si>
  <si>
    <t>1 05 03010 01</t>
  </si>
  <si>
    <t>1 05 04010 02</t>
  </si>
  <si>
    <t>1 06 00000 00</t>
  </si>
  <si>
    <t>1 06 01020 04</t>
  </si>
  <si>
    <t xml:space="preserve">1 06 02010 02 </t>
  </si>
  <si>
    <t xml:space="preserve">1 08 00000 00 </t>
  </si>
  <si>
    <t xml:space="preserve">1 08 03010 01 </t>
  </si>
  <si>
    <t xml:space="preserve">1 11 00000 00 </t>
  </si>
  <si>
    <t>1 13 00000 00</t>
  </si>
  <si>
    <t>1 16 00000 00</t>
  </si>
  <si>
    <t>1 17 01040 04</t>
  </si>
  <si>
    <t>2 00 00000 00</t>
  </si>
  <si>
    <t>2 02 00000 00</t>
  </si>
  <si>
    <t>2 18 04010 04</t>
  </si>
  <si>
    <t>1 12 00000 00</t>
  </si>
  <si>
    <t>Наименование показателя</t>
  </si>
  <si>
    <t>План</t>
  </si>
  <si>
    <t>% исполнения</t>
  </si>
  <si>
    <t>к первоначальному плану</t>
  </si>
  <si>
    <t>к уточненному плану</t>
  </si>
  <si>
    <t>Пояснения различий между первоначально утвержденными (установленными) показателями доходов и их фактическими значениями</t>
  </si>
  <si>
    <t>х</t>
  </si>
  <si>
    <t>Безвозмездные поступления от других бюджетов бюджетной системы Российской Федерации</t>
  </si>
  <si>
    <t xml:space="preserve">2 02 10000 00 </t>
  </si>
  <si>
    <t>2 02 20000 00</t>
  </si>
  <si>
    <t xml:space="preserve">2 02 30000 00 </t>
  </si>
  <si>
    <t>2 02 40000 00</t>
  </si>
  <si>
    <t>1 06 04000 02</t>
  </si>
  <si>
    <t xml:space="preserve"> 1 05 01000 00 </t>
  </si>
  <si>
    <t>1 06 06000 00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</si>
  <si>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</si>
  <si>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1 08 07173 01</t>
  </si>
  <si>
    <t>2 18 04030 04</t>
  </si>
  <si>
    <t>Доходы бюджетов городских округов от возврата иными организациями остатков субсидий прошлых лет</t>
  </si>
  <si>
    <t>Продажа земельных участков осуществляется на заявительной основе.</t>
  </si>
  <si>
    <t xml:space="preserve">2 02 01003 04 </t>
  </si>
  <si>
    <t>1 11 05000 00</t>
  </si>
  <si>
    <t>1 11 05012 04</t>
  </si>
  <si>
    <t>1 11 05024 04</t>
  </si>
  <si>
    <t>1 11 09044 04</t>
  </si>
  <si>
    <t>1 14 02043 04</t>
  </si>
  <si>
    <t>114  06020 04</t>
  </si>
  <si>
    <t>114  06024 04</t>
  </si>
  <si>
    <t>1 05 00000 00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</si>
  <si>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</si>
  <si>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</t>
  </si>
  <si>
    <t>Уточнение объемов субсидий главными распорядителями средств бюджета Сахалинской области</t>
  </si>
  <si>
    <t>Уточнение объемов субвенций главными распорядителями средств бюджета Сахалинской области</t>
  </si>
  <si>
    <t>Уточнение объема иных межбюджетных трансфертов главными распорядителями средств бюджета Сахалинской области</t>
  </si>
  <si>
    <t>Средства дотации предусмотрены МО в течение отчетного года</t>
  </si>
  <si>
    <t>1 11 01000 00</t>
  </si>
  <si>
    <t>1 11 01040 04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</si>
  <si>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округов,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</si>
  <si>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1 11 05326 04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</si>
  <si>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</si>
  <si>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1 11 07014 04</t>
  </si>
  <si>
    <t>На основании Бюджетного кодекса Российской Федерации остатки прошлых лет субсидий, субвенций и иных межбюджетных трансфертов, имеющих целевое назначение должны быть возвращены в областной бюджет</t>
  </si>
  <si>
    <t>План скорректирован в соответствии с информацией ,  полученной от администратора доходов бюджета (Администрация МО городской округ "Охинский").</t>
  </si>
  <si>
    <t>ПРОЧИЕ НЕНАЛОГОВЫЕ ДОХОДЫ</t>
  </si>
  <si>
    <t>1 14  00000 00</t>
  </si>
  <si>
    <t>1 14  06012 04</t>
  </si>
  <si>
    <t>1 17 00000 00</t>
  </si>
  <si>
    <t xml:space="preserve"> План скорректирован  в соответствии с фактическими поступлениями</t>
  </si>
  <si>
    <t>1 11 05430 04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</si>
  <si>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расположены в границах городских округов,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</si>
  <si>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Прочие безвозмездные поступления  в бюджеты городских округов</t>
  </si>
  <si>
    <t xml:space="preserve">2 07 04000 00 </t>
  </si>
  <si>
    <t xml:space="preserve">Информация к отчету об исполнении бюджета муниципального образования  городской округ "Охинский" за 2024 год </t>
  </si>
  <si>
    <t>Сведения о фактических поступлениях доходов бюджета муниципального образования городской округ "Охинский" за 2024 год по видам доходов в сравнении с первоначально утвержденными (установленными) решением о бюджете значениями и с уточненными значениями с учетом внесенных изменений</t>
  </si>
  <si>
    <t xml:space="preserve">Решение Собрания от 21.12.2023 № 7.7-1 </t>
  </si>
  <si>
    <t>Решение Собрания от 19.12.2024 №  7.26-1</t>
  </si>
  <si>
    <t>Фактическое исполнение за 2024 год</t>
  </si>
  <si>
    <t>1 17 05040 04</t>
  </si>
  <si>
    <t>Прочие неналоговые доходы бюджетов городских округов</t>
  </si>
  <si>
    <t>Уменьшение доходов на 61% по причине расторжения 17-ти договоров аренды, заключенных с ООО "ННК-СМНГ".</t>
  </si>
  <si>
    <t xml:space="preserve">Уменьшение доходов на 6,2% в связи с проведением зачета стоимости затрат на строительно-монтажные работы кровли, арендуемого здания ООО «Управление домами № 3» в счет арендной платы по договору. </t>
  </si>
  <si>
    <t>Увеличение доходов в связи с погашением задолженности прошлых лет по договору купли-продажи с ИП Литвиновым Н.С.</t>
  </si>
  <si>
    <t>В связи с тем, что прогноз плановых поступлений от продажи земельных участков является условным, так как приватизация земельных участков носит заявительный характер и в случае поступления обращений собственников зданий, расположенных на земельных участках, они подлежат обязательному рассмотрению и исполнению. В 2024 году поступило 19 заявлений о выкупе земельных участков.</t>
  </si>
  <si>
    <t>Отсутствие прибыли у предприятий по итогам деятельности за 2023 год</t>
  </si>
  <si>
    <t>Первоначально план определен по прогнозу администратора доходов - налогового органа.План скорректирован в соответствии с информацией ,  полученной от администратора доходов бюджета.</t>
  </si>
  <si>
    <t>Первоначальный  прогноз определен администратором доходов бюджета (Управление Росприроднадзора) при формировании бюджета. Объем увеличения плана определен расчетно, на основании фактических поступлений налога по состоянию на 01.11.2024, и его ожидаемого  поступления до конца года.</t>
  </si>
  <si>
    <t>В плановые показатели внесены изменения на основании закона Об областном бюджете</t>
  </si>
  <si>
    <t>Плановые показатели скорректированы по фактическим поступлениям</t>
  </si>
  <si>
    <t>Первоначально план определен по прогнозу администратора доходов - налогового органа. Объем увеличения плана определен расчетно, на основании фактических поступлений налога по состоянию на 01.11.2024, и его ожидаемого  поступления до конца года.</t>
  </si>
  <si>
    <t>Плановые показатели скорректированы по поступлениям, увеличились поступления ООО Карибу + 389,1 тыс. рублей, - в 2023 году платежи отсутствовали.</t>
  </si>
  <si>
    <t>Плановые показатели скорректированы по фактическим поступлениям, поступления носят заявительный характер.</t>
  </si>
  <si>
    <t>С 01.01.2021 года ЕНВД отменён</t>
  </si>
  <si>
    <t xml:space="preserve">Первоначально план определен по прогнозу администратора доходов - налогового органа. Объем увеличения плана определен расчетно, на основании фактических поступлений налога по состоянию на 01.11.2024, и его ожидаемого  поступления до конца года. Рост поступлений обусловлен: 
-увеличением доходов по итогам 2023 года (ООО "Андрей и К", ООО "Регион",   ИП Хаснуллина Л.М и др.);
-увеличением авансовых платежей за 1-3 кварталы 2024 года  (ООО "Технодор, ИП Максимова О.В., ИП Гаврилин А.А и др.)                                                                                       - увеличением доходов по итогам 2023 года (ООО "Исток", ООО "Управа" и др);
-увеличением авансовых платежей за 1-3 кварталы 2024 года  (ООО "СТК", ООО "Охинская автотранспортная компания" и др.);                                                                             -отсутствием уведомлений  за 2023 год и уплатой налога в 2024 году ООО "Винотека".           </t>
  </si>
  <si>
    <t>Первоначально план определен по прогнозу администратора доходов - налогового органа. Объем увеличения плана определен расчетно, на основании фактических поступлений налога по состоянию на 01.11.2024, и его ожидаемого  поступления до конца года. Рост поступлений  сложился в результате:
1. увеличения кадастровой стоимости объектов имущества по плательщику АО "Охинская ТЭЦ";
2. увеличения количества объектов собственности по плательщику ООО "ННК-Сахалинморнефтегаз".</t>
  </si>
  <si>
    <t>Плановые показатели скорректированы по фактическим поступлениям. Рост поступлений обусловлен погашением сумм задолженности, учтенных в процедуре банкротства  в результате реализации имущества по плательщику Давыдову А.М., а также задолженности предыдущих периодов.</t>
  </si>
  <si>
    <t>Плановые показатели скорректированы по фактическим поступлениям, увеличились поступления транспортного налога с физических лиц. Рост поступлений обусловлен погашением сумм задолженности, учтенных в процедуре банкротства  в результате реализации имущества по плательщику Давыдову А.М., а также задолженности предыдущих периодов.</t>
  </si>
  <si>
    <r>
      <t xml:space="preserve">По данному виду доходов учитываются средства от возврата дебиторской задолженности прошлых лет, источником которой являлись субсидии, имеющие целевое назначение.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 73 229,8 тыс.рублей</t>
    </r>
    <r>
      <rPr>
        <sz val="12"/>
        <color theme="1"/>
        <rFont val="Times New Roman"/>
        <family val="1"/>
        <charset val="204"/>
      </rPr>
      <t xml:space="preserve"> средства областного бюджета, подлежащие возврату в Министерство строительства Сахалинской области.                                                       Прочие доходы от оказания платных услуг в сумме</t>
    </r>
    <r>
      <rPr>
        <b/>
        <sz val="12"/>
        <color theme="1"/>
        <rFont val="Times New Roman"/>
        <family val="1"/>
        <charset val="204"/>
      </rPr>
      <t xml:space="preserve"> 1 100,0 тыс.рублей </t>
    </r>
    <r>
      <rPr>
        <sz val="12"/>
        <color theme="1"/>
        <rFont val="Times New Roman"/>
        <family val="1"/>
        <charset val="204"/>
      </rPr>
      <t>были зачислены в бюджет 29.12.2024 года (после уточнения с невыясненных поступлений).</t>
    </r>
  </si>
  <si>
    <r>
      <rPr>
        <sz val="12"/>
        <rFont val="Times New Roman"/>
        <family val="1"/>
        <charset val="204"/>
      </rPr>
      <t>Первоначальный план определен в соответствии с ожидаемым ростом налога исходя из динамики поступлений за 2022-2023 годы. План скорректирован в течении года в соответствии с фактическими поступлениями.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Рост поступлений обусловлен: 
- ростом фонда оплаты труда (темп роста фонда оплаты труда за январь-октябрь 2024 года по данным Сахалинстата – 112,8%; 
- поднятием в 1 квартале 2023 года переплаты на ЕНП, в связи с некорректным заполнением (непредставлением) налоговыми агентами деклараций за предшествующие налоговые периоды (Областное ОАО «Сахалиноблгаз»; ООО «Пасифик Рим Констракторс», АО «Авиакомпания Тайга» и др.);
- не предоставлением уведомления об исчисленных суммах налогов, уведомление не представлено по сроку уплаты за декабрь 2023 года, платежи поступили в январе 2024 года ГБУЗ "Охинская ЦРБ".
</t>
    </r>
  </si>
  <si>
    <t>Доходы бюджета в виде штрафов, санкций, возмещения ущерба являются труднопрогнозируемым видом поступлений, так как зачисляются в бюджет по мере совершения нарушений. План корректировался в соответствии с фактическим поступлением данных доходов.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</si>
</sst>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0.0"/>
    <numFmt numFmtId="165" formatCode="#,##0.0"/>
    <numFmt numFmtId="166" formatCode="_-* #,##0.00_р_._-;\-* #,##0.00_р_._-;_-* &quot;-&quot;??_р_._-;_-@_-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 Cyr"/>
      <family val="2"/>
    </font>
    <font>
      <sz val="10"/>
      <color rgb="FFFFFFFF"/>
      <name val="Arial Cyr"/>
      <family val="2"/>
    </font>
    <font>
      <sz val="12"/>
      <color rgb="FF000000"/>
      <name val="Times New Roman"/>
      <family val="2"/>
    </font>
    <font>
      <sz val="11"/>
      <name val="Calibri"/>
      <family val="2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rgb="FF000000"/>
      <name val="Arial Cyr"/>
      <family val="2"/>
    </font>
    <font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rgb="FF00FF00"/>
      </patternFill>
    </fill>
    <fill>
      <patternFill patternType="solid">
        <fgColor rgb="FFBFFFB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4">
    <xf numFmtId="0" fontId="0" fillId="0" borderId="0"/>
    <xf numFmtId="0" fontId="1" fillId="0" borderId="0"/>
    <xf numFmtId="0" fontId="2" fillId="0" borderId="0"/>
    <xf numFmtId="0" fontId="2" fillId="0" borderId="0"/>
    <xf numFmtId="49" fontId="3" fillId="0" borderId="2">
      <alignment vertical="top" wrapText="1"/>
    </xf>
    <xf numFmtId="4" fontId="3" fillId="0" borderId="2">
      <alignment horizontal="right" vertical="top" shrinkToFit="1"/>
    </xf>
    <xf numFmtId="0" fontId="4" fillId="0" borderId="3"/>
    <xf numFmtId="0" fontId="4" fillId="0" borderId="0"/>
    <xf numFmtId="0" fontId="3" fillId="0" borderId="0"/>
    <xf numFmtId="0" fontId="4" fillId="0" borderId="0">
      <alignment horizontal="center" vertical="center" wrapText="1"/>
    </xf>
    <xf numFmtId="0" fontId="5" fillId="0" borderId="0">
      <alignment horizontal="center" vertical="center" wrapText="1"/>
    </xf>
    <xf numFmtId="0" fontId="5" fillId="0" borderId="0">
      <alignment horizontal="right" vertical="center" wrapText="1"/>
    </xf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0">
      <alignment horizontal="left" shrinkToFit="1"/>
    </xf>
    <xf numFmtId="0" fontId="5" fillId="0" borderId="0">
      <alignment horizontal="left" vertical="center" wrapText="1"/>
    </xf>
    <xf numFmtId="0" fontId="5" fillId="0" borderId="0">
      <alignment horizontal="center" vertical="center" shrinkToFit="1"/>
    </xf>
    <xf numFmtId="0" fontId="8" fillId="0" borderId="0">
      <alignment horizontal="center" vertical="center" shrinkToFit="1"/>
    </xf>
    <xf numFmtId="0" fontId="5" fillId="0" borderId="0"/>
    <xf numFmtId="0" fontId="6" fillId="0" borderId="0">
      <alignment horizontal="center" vertical="center" wrapText="1"/>
    </xf>
    <xf numFmtId="0" fontId="6" fillId="0" borderId="0"/>
    <xf numFmtId="0" fontId="6" fillId="2" borderId="4"/>
    <xf numFmtId="0" fontId="7" fillId="0" borderId="5">
      <alignment horizontal="left" shrinkToFit="1"/>
    </xf>
    <xf numFmtId="0" fontId="6" fillId="0" borderId="2">
      <alignment horizontal="center" vertical="center" wrapText="1"/>
    </xf>
    <xf numFmtId="0" fontId="6" fillId="0" borderId="3"/>
    <xf numFmtId="0" fontId="7" fillId="0" borderId="5"/>
    <xf numFmtId="0" fontId="6" fillId="0" borderId="5"/>
    <xf numFmtId="0" fontId="6" fillId="2" borderId="6"/>
    <xf numFmtId="0" fontId="6" fillId="2" borderId="7"/>
    <xf numFmtId="0" fontId="5" fillId="0" borderId="0">
      <alignment horizontal="left" wrapText="1"/>
    </xf>
    <xf numFmtId="0" fontId="6" fillId="0" borderId="0">
      <alignment horizontal="left" wrapText="1"/>
    </xf>
    <xf numFmtId="49" fontId="7" fillId="0" borderId="5">
      <alignment horizontal="center" vertical="center" shrinkToFit="1"/>
    </xf>
    <xf numFmtId="49" fontId="6" fillId="0" borderId="2">
      <alignment vertical="top" wrapText="1"/>
    </xf>
    <xf numFmtId="4" fontId="6" fillId="0" borderId="2">
      <alignment horizontal="right" vertical="top" shrinkToFit="1"/>
    </xf>
    <xf numFmtId="49" fontId="6" fillId="2" borderId="0"/>
    <xf numFmtId="49" fontId="6" fillId="2" borderId="6"/>
    <xf numFmtId="0" fontId="5" fillId="0" borderId="3"/>
    <xf numFmtId="49" fontId="6" fillId="2" borderId="7"/>
    <xf numFmtId="49" fontId="6" fillId="2" borderId="4"/>
    <xf numFmtId="0" fontId="9" fillId="0" borderId="0"/>
    <xf numFmtId="0" fontId="15" fillId="0" borderId="2">
      <alignment horizontal="left" vertical="top" wrapText="1"/>
    </xf>
    <xf numFmtId="0" fontId="9" fillId="0" borderId="0"/>
    <xf numFmtId="43" fontId="24" fillId="0" borderId="0" applyFont="0" applyFill="0" applyBorder="0" applyAlignment="0" applyProtection="0"/>
    <xf numFmtId="166" fontId="24" fillId="0" borderId="0" applyFont="0" applyFill="0" applyBorder="0" applyAlignment="0" applyProtection="0"/>
    <xf numFmtId="4" fontId="27" fillId="3" borderId="2">
      <alignment horizontal="right" vertical="top" shrinkToFit="1"/>
    </xf>
    <xf numFmtId="49" fontId="3" fillId="0" borderId="2">
      <alignment horizontal="left" vertical="top" wrapText="1"/>
    </xf>
    <xf numFmtId="4" fontId="6" fillId="0" borderId="2">
      <alignment horizontal="right" vertical="top" shrinkToFit="1"/>
    </xf>
    <xf numFmtId="49" fontId="6" fillId="0" borderId="2">
      <alignment horizontal="left" vertical="top" wrapText="1"/>
    </xf>
    <xf numFmtId="0" fontId="6" fillId="0" borderId="2">
      <alignment horizontal="left" wrapText="1"/>
    </xf>
    <xf numFmtId="4" fontId="6" fillId="0" borderId="2">
      <alignment horizontal="right" shrinkToFit="1"/>
    </xf>
    <xf numFmtId="4" fontId="28" fillId="4" borderId="2">
      <alignment horizontal="right" vertical="top" shrinkToFit="1"/>
    </xf>
    <xf numFmtId="4" fontId="28" fillId="5" borderId="2">
      <alignment horizontal="right" vertical="top" shrinkToFit="1"/>
    </xf>
  </cellStyleXfs>
  <cellXfs count="84">
    <xf numFmtId="0" fontId="0" fillId="0" borderId="0" xfId="0"/>
    <xf numFmtId="0" fontId="11" fillId="0" borderId="0" xfId="0" applyFont="1" applyFill="1" applyAlignment="1">
      <alignment horizontal="left" vertical="center"/>
    </xf>
    <xf numFmtId="0" fontId="11" fillId="0" borderId="0" xfId="0" applyFont="1" applyFill="1"/>
    <xf numFmtId="0" fontId="10" fillId="0" borderId="1" xfId="1" applyNumberFormat="1" applyFont="1" applyFill="1" applyBorder="1" applyAlignment="1">
      <alignment horizontal="center" vertical="top"/>
    </xf>
    <xf numFmtId="0" fontId="10" fillId="0" borderId="1" xfId="1" applyFont="1" applyFill="1" applyBorder="1" applyAlignment="1">
      <alignment horizontal="center" vertical="top"/>
    </xf>
    <xf numFmtId="165" fontId="11" fillId="0" borderId="0" xfId="0" applyNumberFormat="1" applyFont="1" applyFill="1"/>
    <xf numFmtId="165" fontId="10" fillId="0" borderId="1" xfId="1" applyNumberFormat="1" applyFont="1" applyFill="1" applyBorder="1" applyAlignment="1">
      <alignment horizontal="right" vertical="top"/>
    </xf>
    <xf numFmtId="0" fontId="10" fillId="0" borderId="1" xfId="1" applyNumberFormat="1" applyFont="1" applyFill="1" applyBorder="1" applyAlignment="1">
      <alignment horizontal="left" vertical="top" wrapText="1"/>
    </xf>
    <xf numFmtId="165" fontId="10" fillId="0" borderId="1" xfId="0" applyNumberFormat="1" applyFont="1" applyFill="1" applyBorder="1" applyAlignment="1" applyProtection="1">
      <alignment horizontal="right" vertical="top"/>
      <protection locked="0"/>
    </xf>
    <xf numFmtId="0" fontId="10" fillId="0" borderId="1" xfId="0" applyNumberFormat="1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top"/>
    </xf>
    <xf numFmtId="0" fontId="10" fillId="0" borderId="1" xfId="27" applyNumberFormat="1" applyFont="1" applyFill="1" applyBorder="1" applyAlignment="1" applyProtection="1">
      <alignment horizontal="left" vertical="top" wrapText="1"/>
      <protection locked="0"/>
    </xf>
    <xf numFmtId="0" fontId="12" fillId="0" borderId="1" xfId="1" applyNumberFormat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center" vertical="top" wrapText="1"/>
    </xf>
    <xf numFmtId="0" fontId="13" fillId="0" borderId="1" xfId="1" applyNumberFormat="1" applyFont="1" applyFill="1" applyBorder="1" applyAlignment="1">
      <alignment horizontal="left" vertical="top" wrapText="1"/>
    </xf>
    <xf numFmtId="0" fontId="13" fillId="0" borderId="1" xfId="1" applyFont="1" applyFill="1" applyBorder="1" applyAlignment="1">
      <alignment horizontal="center" vertical="top"/>
    </xf>
    <xf numFmtId="165" fontId="13" fillId="0" borderId="1" xfId="1" applyNumberFormat="1" applyFont="1" applyFill="1" applyBorder="1" applyAlignment="1">
      <alignment horizontal="right" vertical="top"/>
    </xf>
    <xf numFmtId="3" fontId="13" fillId="0" borderId="1" xfId="1" applyNumberFormat="1" applyFont="1" applyFill="1" applyBorder="1" applyAlignment="1">
      <alignment horizontal="center" vertical="top"/>
    </xf>
    <xf numFmtId="165" fontId="14" fillId="0" borderId="1" xfId="1" applyNumberFormat="1" applyFont="1" applyFill="1" applyBorder="1" applyAlignment="1">
      <alignment horizontal="right" vertical="top"/>
    </xf>
    <xf numFmtId="49" fontId="10" fillId="0" borderId="1" xfId="1" applyNumberFormat="1" applyFont="1" applyFill="1" applyBorder="1" applyAlignment="1">
      <alignment horizontal="center" vertical="top"/>
    </xf>
    <xf numFmtId="0" fontId="14" fillId="0" borderId="1" xfId="1" applyNumberFormat="1" applyFont="1" applyFill="1" applyBorder="1" applyAlignment="1">
      <alignment horizontal="left" vertical="top" wrapText="1"/>
    </xf>
    <xf numFmtId="0" fontId="14" fillId="0" borderId="1" xfId="1" applyFont="1" applyFill="1" applyBorder="1" applyAlignment="1">
      <alignment horizontal="center" vertical="top"/>
    </xf>
    <xf numFmtId="0" fontId="13" fillId="0" borderId="1" xfId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165" fontId="10" fillId="0" borderId="1" xfId="0" applyNumberFormat="1" applyFont="1" applyFill="1" applyBorder="1" applyAlignment="1">
      <alignment horizontal="right" vertical="top"/>
    </xf>
    <xf numFmtId="0" fontId="11" fillId="0" borderId="0" xfId="0" applyFont="1"/>
    <xf numFmtId="0" fontId="11" fillId="0" borderId="0" xfId="0" applyFont="1" applyFill="1" applyAlignment="1">
      <alignment horizontal="left" vertical="top"/>
    </xf>
    <xf numFmtId="0" fontId="11" fillId="0" borderId="0" xfId="0" applyFont="1" applyFill="1" applyAlignment="1">
      <alignment horizontal="right" vertical="top"/>
    </xf>
    <xf numFmtId="164" fontId="11" fillId="0" borderId="0" xfId="0" applyNumberFormat="1" applyFont="1" applyFill="1" applyAlignment="1">
      <alignment horizontal="right" vertical="top"/>
    </xf>
    <xf numFmtId="0" fontId="11" fillId="0" borderId="0" xfId="0" applyFont="1" applyFill="1" applyBorder="1" applyAlignment="1">
      <alignment horizontal="right" vertical="top"/>
    </xf>
    <xf numFmtId="0" fontId="10" fillId="0" borderId="0" xfId="0" applyFont="1" applyFill="1" applyAlignment="1" applyProtection="1">
      <alignment horizontal="right" vertical="top"/>
      <protection locked="0"/>
    </xf>
    <xf numFmtId="0" fontId="10" fillId="0" borderId="0" xfId="0" applyFont="1" applyFill="1" applyAlignment="1" applyProtection="1">
      <alignment horizontal="right" vertical="top" wrapText="1"/>
      <protection locked="0"/>
    </xf>
    <xf numFmtId="0" fontId="16" fillId="0" borderId="2" xfId="42" quotePrefix="1" applyNumberFormat="1" applyFont="1" applyProtection="1">
      <alignment horizontal="left" vertical="top" wrapText="1"/>
    </xf>
    <xf numFmtId="0" fontId="10" fillId="0" borderId="1" xfId="43" applyFont="1" applyFill="1" applyBorder="1" applyAlignment="1">
      <alignment horizontal="left" vertical="top" wrapText="1"/>
    </xf>
    <xf numFmtId="0" fontId="17" fillId="0" borderId="1" xfId="1" applyNumberFormat="1" applyFont="1" applyFill="1" applyBorder="1" applyAlignment="1">
      <alignment horizontal="left" vertical="top" wrapText="1"/>
    </xf>
    <xf numFmtId="0" fontId="18" fillId="0" borderId="1" xfId="1" applyFont="1" applyFill="1" applyBorder="1" applyAlignment="1">
      <alignment horizontal="center" vertical="top" wrapText="1"/>
    </xf>
    <xf numFmtId="165" fontId="18" fillId="0" borderId="1" xfId="1" applyNumberFormat="1" applyFont="1" applyFill="1" applyBorder="1" applyAlignment="1">
      <alignment horizontal="right" vertical="top"/>
    </xf>
    <xf numFmtId="165" fontId="19" fillId="0" borderId="1" xfId="1" applyNumberFormat="1" applyFont="1" applyFill="1" applyBorder="1" applyAlignment="1">
      <alignment horizontal="right" vertical="top"/>
    </xf>
    <xf numFmtId="0" fontId="19" fillId="0" borderId="1" xfId="1" applyNumberFormat="1" applyFont="1" applyFill="1" applyBorder="1" applyAlignment="1">
      <alignment horizontal="left" vertical="top"/>
    </xf>
    <xf numFmtId="0" fontId="19" fillId="0" borderId="1" xfId="1" applyFont="1" applyFill="1" applyBorder="1" applyAlignment="1">
      <alignment horizontal="center" vertical="top"/>
    </xf>
    <xf numFmtId="165" fontId="19" fillId="0" borderId="1" xfId="0" applyNumberFormat="1" applyFont="1" applyFill="1" applyBorder="1" applyAlignment="1">
      <alignment horizontal="right" vertical="top"/>
    </xf>
    <xf numFmtId="0" fontId="18" fillId="0" borderId="1" xfId="1" applyNumberFormat="1" applyFont="1" applyFill="1" applyBorder="1" applyAlignment="1">
      <alignment horizontal="left" vertical="top" wrapText="1"/>
    </xf>
    <xf numFmtId="0" fontId="18" fillId="0" borderId="1" xfId="1" applyFont="1" applyFill="1" applyBorder="1" applyAlignment="1">
      <alignment horizontal="center" vertical="top"/>
    </xf>
    <xf numFmtId="49" fontId="19" fillId="0" borderId="1" xfId="1" applyNumberFormat="1" applyFont="1" applyFill="1" applyBorder="1" applyAlignment="1">
      <alignment horizontal="center" vertical="top"/>
    </xf>
    <xf numFmtId="0" fontId="19" fillId="0" borderId="1" xfId="0" applyNumberFormat="1" applyFont="1" applyFill="1" applyBorder="1" applyAlignment="1" applyProtection="1">
      <alignment horizontal="left" vertical="top" wrapText="1" justifyLastLine="1"/>
      <protection locked="0"/>
    </xf>
    <xf numFmtId="0" fontId="19" fillId="0" borderId="1" xfId="0" applyNumberFormat="1" applyFont="1" applyFill="1" applyBorder="1" applyAlignment="1" applyProtection="1">
      <alignment horizontal="center" vertical="top"/>
      <protection locked="0"/>
    </xf>
    <xf numFmtId="0" fontId="19" fillId="0" borderId="1" xfId="1" applyNumberFormat="1" applyFont="1" applyFill="1" applyBorder="1" applyAlignment="1">
      <alignment horizontal="left" vertical="top" wrapText="1"/>
    </xf>
    <xf numFmtId="0" fontId="19" fillId="0" borderId="1" xfId="0" applyNumberFormat="1" applyFont="1" applyFill="1" applyBorder="1" applyAlignment="1">
      <alignment vertical="top" wrapText="1"/>
    </xf>
    <xf numFmtId="0" fontId="19" fillId="0" borderId="1" xfId="0" applyFont="1" applyFill="1" applyBorder="1" applyAlignment="1">
      <alignment horizontal="center" vertical="top"/>
    </xf>
    <xf numFmtId="0" fontId="19" fillId="0" borderId="1" xfId="1" applyNumberFormat="1" applyFont="1" applyFill="1" applyBorder="1" applyAlignment="1">
      <alignment vertical="top"/>
    </xf>
    <xf numFmtId="0" fontId="19" fillId="0" borderId="1" xfId="1" applyNumberFormat="1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top" wrapText="1"/>
    </xf>
    <xf numFmtId="0" fontId="21" fillId="0" borderId="0" xfId="0" applyFont="1" applyFill="1" applyAlignment="1" applyProtection="1">
      <alignment horizontal="right" vertical="top"/>
      <protection locked="0"/>
    </xf>
    <xf numFmtId="49" fontId="21" fillId="0" borderId="1" xfId="0" applyNumberFormat="1" applyFont="1" applyFill="1" applyBorder="1" applyAlignment="1" applyProtection="1">
      <alignment horizontal="left" vertical="top" wrapText="1"/>
      <protection locked="0"/>
    </xf>
    <xf numFmtId="165" fontId="21" fillId="0" borderId="1" xfId="43" applyNumberFormat="1" applyFont="1" applyFill="1" applyBorder="1" applyAlignment="1">
      <alignment horizontal="left" vertical="top" wrapText="1"/>
    </xf>
    <xf numFmtId="0" fontId="20" fillId="0" borderId="0" xfId="0" applyFont="1" applyFill="1" applyAlignment="1">
      <alignment horizontal="right" vertical="top"/>
    </xf>
    <xf numFmtId="164" fontId="20" fillId="0" borderId="0" xfId="0" applyNumberFormat="1" applyFont="1" applyFill="1" applyAlignment="1">
      <alignment horizontal="right" vertical="top"/>
    </xf>
    <xf numFmtId="0" fontId="20" fillId="0" borderId="0" xfId="0" applyFont="1" applyFill="1" applyBorder="1" applyAlignment="1">
      <alignment horizontal="right" vertical="top"/>
    </xf>
    <xf numFmtId="1" fontId="10" fillId="0" borderId="1" xfId="0" applyNumberFormat="1" applyFont="1" applyFill="1" applyBorder="1" applyAlignment="1">
      <alignment horizontal="center" vertical="top"/>
    </xf>
    <xf numFmtId="165" fontId="19" fillId="0" borderId="1" xfId="0" applyNumberFormat="1" applyFont="1" applyFill="1" applyBorder="1" applyAlignment="1" applyProtection="1">
      <alignment horizontal="right" vertical="top"/>
      <protection locked="0"/>
    </xf>
    <xf numFmtId="49" fontId="10" fillId="0" borderId="1" xfId="0" applyNumberFormat="1" applyFont="1" applyFill="1" applyBorder="1" applyAlignment="1" applyProtection="1">
      <alignment horizontal="center" vertical="top" wrapText="1"/>
      <protection locked="0"/>
    </xf>
    <xf numFmtId="165" fontId="10" fillId="0" borderId="1" xfId="43" applyNumberFormat="1" applyFont="1" applyFill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49" fontId="21" fillId="0" borderId="1" xfId="0" applyNumberFormat="1" applyFont="1" applyFill="1" applyBorder="1" applyAlignment="1" applyProtection="1">
      <alignment horizontal="center" vertical="top" wrapText="1"/>
      <protection locked="0"/>
    </xf>
    <xf numFmtId="0" fontId="22" fillId="0" borderId="9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/>
    </xf>
    <xf numFmtId="43" fontId="11" fillId="0" borderId="0" xfId="44" applyFont="1" applyFill="1" applyAlignment="1">
      <alignment horizontal="right" vertical="top"/>
    </xf>
    <xf numFmtId="165" fontId="10" fillId="0" borderId="8" xfId="43" applyNumberFormat="1" applyFont="1" applyFill="1" applyBorder="1" applyAlignment="1">
      <alignment horizontal="center" vertical="top" wrapText="1"/>
    </xf>
    <xf numFmtId="0" fontId="25" fillId="0" borderId="1" xfId="0" applyFont="1" applyBorder="1" applyAlignment="1">
      <alignment vertical="top" wrapText="1"/>
    </xf>
    <xf numFmtId="165" fontId="10" fillId="0" borderId="1" xfId="43" applyNumberFormat="1" applyFont="1" applyFill="1" applyBorder="1" applyAlignment="1">
      <alignment horizontal="left" vertical="top" wrapText="1"/>
    </xf>
    <xf numFmtId="0" fontId="10" fillId="0" borderId="1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justify" vertical="center"/>
    </xf>
    <xf numFmtId="165" fontId="10" fillId="0" borderId="1" xfId="45" applyNumberFormat="1" applyFont="1" applyFill="1" applyBorder="1" applyAlignment="1">
      <alignment horizontal="left" vertical="center" wrapText="1"/>
    </xf>
    <xf numFmtId="0" fontId="10" fillId="0" borderId="10" xfId="0" applyFont="1" applyBorder="1" applyAlignment="1">
      <alignment horizontal="left" wrapText="1"/>
    </xf>
    <xf numFmtId="165" fontId="10" fillId="0" borderId="8" xfId="43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21" fillId="0" borderId="9" xfId="0" applyFont="1" applyFill="1" applyBorder="1" applyAlignment="1">
      <alignment horizontal="justify" vertical="center" wrapText="1"/>
    </xf>
    <xf numFmtId="0" fontId="11" fillId="0" borderId="0" xfId="0" applyFont="1" applyFill="1" applyAlignment="1">
      <alignment horizontal="center" vertical="top" wrapText="1"/>
    </xf>
    <xf numFmtId="0" fontId="23" fillId="0" borderId="0" xfId="0" applyFont="1" applyAlignment="1">
      <alignment horizontal="center" vertical="top" wrapText="1"/>
    </xf>
    <xf numFmtId="0" fontId="10" fillId="0" borderId="0" xfId="0" applyFont="1" applyFill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top" justifyLastLine="1"/>
    </xf>
    <xf numFmtId="0" fontId="10" fillId="0" borderId="1" xfId="0" applyFont="1" applyFill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top" wrapText="1"/>
    </xf>
  </cellXfs>
  <cellStyles count="54">
    <cellStyle name="br" xfId="2"/>
    <cellStyle name="col" xfId="3"/>
    <cellStyle name="st28" xfId="42"/>
    <cellStyle name="st31" xfId="4"/>
    <cellStyle name="st32" xfId="5"/>
    <cellStyle name="st33" xfId="6"/>
    <cellStyle name="st34" xfId="7"/>
    <cellStyle name="st35" xfId="8"/>
    <cellStyle name="st36" xfId="9"/>
    <cellStyle name="st37" xfId="10"/>
    <cellStyle name="st38" xfId="11"/>
    <cellStyle name="st45" xfId="47"/>
    <cellStyle name="st57" xfId="52"/>
    <cellStyle name="st62" xfId="53"/>
    <cellStyle name="style0" xfId="12"/>
    <cellStyle name="td" xfId="13"/>
    <cellStyle name="tr" xfId="14"/>
    <cellStyle name="xl21" xfId="15"/>
    <cellStyle name="xl22" xfId="16"/>
    <cellStyle name="xl23" xfId="17"/>
    <cellStyle name="xl24" xfId="18"/>
    <cellStyle name="xl25" xfId="19"/>
    <cellStyle name="xl26" xfId="20"/>
    <cellStyle name="xl27" xfId="21"/>
    <cellStyle name="xl28" xfId="22"/>
    <cellStyle name="xl29" xfId="23"/>
    <cellStyle name="xl30" xfId="24"/>
    <cellStyle name="xl30 2" xfId="50"/>
    <cellStyle name="xl31" xfId="25"/>
    <cellStyle name="xl31 2" xfId="51"/>
    <cellStyle name="xl32" xfId="26"/>
    <cellStyle name="xl33" xfId="27"/>
    <cellStyle name="xl34" xfId="28"/>
    <cellStyle name="xl35" xfId="29"/>
    <cellStyle name="xl36" xfId="30"/>
    <cellStyle name="xl37" xfId="31"/>
    <cellStyle name="xl38" xfId="32"/>
    <cellStyle name="xl39" xfId="33"/>
    <cellStyle name="xl40" xfId="34"/>
    <cellStyle name="xl41" xfId="35"/>
    <cellStyle name="xl42" xfId="36"/>
    <cellStyle name="xl43" xfId="37"/>
    <cellStyle name="xl44" xfId="38"/>
    <cellStyle name="xl44 2" xfId="46"/>
    <cellStyle name="xl45" xfId="39"/>
    <cellStyle name="xl46" xfId="40"/>
    <cellStyle name="xl49" xfId="49"/>
    <cellStyle name="xl50" xfId="48"/>
    <cellStyle name="Обычный" xfId="0" builtinId="0"/>
    <cellStyle name="Обычный 2" xfId="1"/>
    <cellStyle name="Обычный 3" xfId="41"/>
    <cellStyle name="Обычный_Лист1" xfId="43"/>
    <cellStyle name="Финансовый" xfId="44" builtinId="3"/>
    <cellStyle name="Финансовый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abSelected="1" topLeftCell="A49" zoomScaleNormal="100" workbookViewId="0">
      <selection activeCell="C60" sqref="C60:H61"/>
    </sheetView>
  </sheetViews>
  <sheetFormatPr defaultColWidth="9.1328125" defaultRowHeight="15.75" x14ac:dyDescent="0.5"/>
  <cols>
    <col min="1" max="1" width="69.59765625" style="26" customWidth="1"/>
    <col min="2" max="2" width="16.86328125" style="26" customWidth="1"/>
    <col min="3" max="3" width="15.19921875" style="27" customWidth="1"/>
    <col min="4" max="4" width="15.33203125" style="27" customWidth="1"/>
    <col min="5" max="5" width="15.1328125" style="55" customWidth="1"/>
    <col min="6" max="6" width="13.73046875" style="55" customWidth="1"/>
    <col min="7" max="7" width="12.265625" style="56" customWidth="1"/>
    <col min="8" max="8" width="55.33203125" style="57" customWidth="1"/>
    <col min="9" max="9" width="10.265625" style="2" bestFit="1" customWidth="1"/>
    <col min="10" max="16384" width="9.1328125" style="25"/>
  </cols>
  <sheetData>
    <row r="1" spans="1:9" s="1" customFormat="1" ht="51.75" customHeight="1" x14ac:dyDescent="0.45">
      <c r="B1" s="30"/>
      <c r="C1" s="30"/>
      <c r="D1" s="30"/>
      <c r="E1" s="52"/>
      <c r="F1" s="52"/>
      <c r="G1" s="52"/>
      <c r="H1" s="31" t="s">
        <v>115</v>
      </c>
    </row>
    <row r="2" spans="1:9" s="1" customFormat="1" ht="72" customHeight="1" x14ac:dyDescent="0.45">
      <c r="A2" s="80" t="s">
        <v>116</v>
      </c>
      <c r="B2" s="80"/>
      <c r="C2" s="80"/>
      <c r="D2" s="80"/>
      <c r="E2" s="80"/>
      <c r="F2" s="80"/>
      <c r="G2" s="80"/>
      <c r="H2" s="80"/>
    </row>
    <row r="3" spans="1:9" s="2" customFormat="1" x14ac:dyDescent="0.5">
      <c r="A3" s="81" t="s">
        <v>63</v>
      </c>
      <c r="B3" s="82" t="s">
        <v>27</v>
      </c>
      <c r="C3" s="82" t="s">
        <v>64</v>
      </c>
      <c r="D3" s="82"/>
      <c r="E3" s="83" t="s">
        <v>119</v>
      </c>
      <c r="F3" s="82" t="s">
        <v>65</v>
      </c>
      <c r="G3" s="82"/>
      <c r="H3" s="82" t="s">
        <v>68</v>
      </c>
    </row>
    <row r="4" spans="1:9" s="2" customFormat="1" ht="70.5" customHeight="1" x14ac:dyDescent="0.5">
      <c r="A4" s="81"/>
      <c r="B4" s="82"/>
      <c r="C4" s="51" t="s">
        <v>117</v>
      </c>
      <c r="D4" s="51" t="s">
        <v>118</v>
      </c>
      <c r="E4" s="83"/>
      <c r="F4" s="51" t="s">
        <v>66</v>
      </c>
      <c r="G4" s="51" t="s">
        <v>67</v>
      </c>
      <c r="H4" s="82"/>
    </row>
    <row r="5" spans="1:9" s="2" customFormat="1" x14ac:dyDescent="0.5">
      <c r="A5" s="3">
        <v>1</v>
      </c>
      <c r="B5" s="4">
        <v>2</v>
      </c>
      <c r="C5" s="4">
        <v>3</v>
      </c>
      <c r="D5" s="4">
        <v>4</v>
      </c>
      <c r="E5" s="58">
        <v>5</v>
      </c>
      <c r="F5" s="58">
        <v>6</v>
      </c>
      <c r="G5" s="58">
        <v>7</v>
      </c>
      <c r="H5" s="58">
        <v>8</v>
      </c>
      <c r="I5" s="5"/>
    </row>
    <row r="6" spans="1:9" s="2" customFormat="1" ht="20.25" customHeight="1" x14ac:dyDescent="0.5">
      <c r="A6" s="50" t="s">
        <v>0</v>
      </c>
      <c r="B6" s="39" t="s">
        <v>43</v>
      </c>
      <c r="C6" s="37">
        <f>SUM(C7+C9+C10+C15+C20+C23+C35+C36+C37+C43)</f>
        <v>762000</v>
      </c>
      <c r="D6" s="37">
        <f>SUM(D7+D9+D10+D15+D20+D23+D35+D36+D37+D43+D44)</f>
        <v>906000</v>
      </c>
      <c r="E6" s="37">
        <f>SUM(E7+E9+E10+E15+E20+E23+E35+E36+E37+E43+E44)</f>
        <v>1013580.29</v>
      </c>
      <c r="F6" s="37">
        <f>E6/C6*100</f>
        <v>133.01578608923884</v>
      </c>
      <c r="G6" s="37">
        <f>E6/D6*100</f>
        <v>111.87420419426049</v>
      </c>
      <c r="H6" s="53"/>
      <c r="I6" s="5"/>
    </row>
    <row r="7" spans="1:9" s="2" customFormat="1" x14ac:dyDescent="0.5">
      <c r="A7" s="46" t="s">
        <v>1</v>
      </c>
      <c r="B7" s="39" t="s">
        <v>44</v>
      </c>
      <c r="C7" s="37">
        <f>C8</f>
        <v>454500</v>
      </c>
      <c r="D7" s="37">
        <f>D8</f>
        <v>500150</v>
      </c>
      <c r="E7" s="37">
        <f>E8</f>
        <v>532296.18000000005</v>
      </c>
      <c r="F7" s="37">
        <f t="shared" ref="F7:F28" si="0">E7/C7*100</f>
        <v>117.11687128712873</v>
      </c>
      <c r="G7" s="37">
        <f t="shared" ref="G7:G28" si="1">E7/D7*100</f>
        <v>106.42730780765773</v>
      </c>
      <c r="H7" s="53"/>
      <c r="I7" s="5"/>
    </row>
    <row r="8" spans="1:9" s="2" customFormat="1" ht="292.89999999999998" customHeight="1" x14ac:dyDescent="0.5">
      <c r="A8" s="7" t="s">
        <v>31</v>
      </c>
      <c r="B8" s="4" t="s">
        <v>45</v>
      </c>
      <c r="C8" s="6">
        <v>454500</v>
      </c>
      <c r="D8" s="6">
        <v>500150</v>
      </c>
      <c r="E8" s="6">
        <v>532296.18000000005</v>
      </c>
      <c r="F8" s="6">
        <f t="shared" si="0"/>
        <v>117.11687128712873</v>
      </c>
      <c r="G8" s="6">
        <f t="shared" si="1"/>
        <v>106.42730780765773</v>
      </c>
      <c r="H8" s="77" t="s">
        <v>140</v>
      </c>
      <c r="I8" s="5"/>
    </row>
    <row r="9" spans="1:9" s="2" customFormat="1" ht="81.75" customHeight="1" x14ac:dyDescent="0.5">
      <c r="A9" s="47" t="s">
        <v>2</v>
      </c>
      <c r="B9" s="48" t="s">
        <v>46</v>
      </c>
      <c r="C9" s="37">
        <v>32300</v>
      </c>
      <c r="D9" s="37">
        <v>34700</v>
      </c>
      <c r="E9" s="59">
        <v>34565.22</v>
      </c>
      <c r="F9" s="37">
        <f t="shared" si="0"/>
        <v>107.01306501547987</v>
      </c>
      <c r="G9" s="37">
        <f t="shared" si="1"/>
        <v>99.611585014409215</v>
      </c>
      <c r="H9" s="69" t="s">
        <v>127</v>
      </c>
      <c r="I9" s="5"/>
    </row>
    <row r="10" spans="1:9" s="2" customFormat="1" x14ac:dyDescent="0.5">
      <c r="A10" s="49" t="s">
        <v>3</v>
      </c>
      <c r="B10" s="39" t="s">
        <v>91</v>
      </c>
      <c r="C10" s="37">
        <f>C11+C12+C13+C14</f>
        <v>140140</v>
      </c>
      <c r="D10" s="37">
        <f>D11+D12+D13+D14</f>
        <v>192620</v>
      </c>
      <c r="E10" s="37">
        <f>E11+E12+E13+E14</f>
        <v>190967.65000000002</v>
      </c>
      <c r="F10" s="37">
        <f t="shared" si="0"/>
        <v>136.26919509062367</v>
      </c>
      <c r="G10" s="37">
        <f t="shared" si="1"/>
        <v>99.142171114110695</v>
      </c>
      <c r="H10" s="63"/>
      <c r="I10" s="5"/>
    </row>
    <row r="11" spans="1:9" s="2" customFormat="1" ht="283.14999999999998" customHeight="1" x14ac:dyDescent="0.5">
      <c r="A11" s="9" t="s">
        <v>4</v>
      </c>
      <c r="B11" s="10" t="s">
        <v>76</v>
      </c>
      <c r="C11" s="8">
        <v>130500</v>
      </c>
      <c r="D11" s="8">
        <v>180000</v>
      </c>
      <c r="E11" s="8">
        <v>179447.6</v>
      </c>
      <c r="F11" s="6">
        <f t="shared" si="0"/>
        <v>137.50773946360152</v>
      </c>
      <c r="G11" s="6">
        <f t="shared" si="1"/>
        <v>99.693111111111108</v>
      </c>
      <c r="H11" s="70" t="s">
        <v>135</v>
      </c>
      <c r="I11" s="5"/>
    </row>
    <row r="12" spans="1:9" s="2" customFormat="1" ht="24" customHeight="1" x14ac:dyDescent="0.5">
      <c r="A12" s="7" t="s">
        <v>5</v>
      </c>
      <c r="B12" s="4" t="s">
        <v>47</v>
      </c>
      <c r="C12" s="6"/>
      <c r="D12" s="6">
        <v>0</v>
      </c>
      <c r="E12" s="6">
        <v>139.4</v>
      </c>
      <c r="F12" s="6"/>
      <c r="G12" s="6"/>
      <c r="H12" s="75" t="s">
        <v>134</v>
      </c>
      <c r="I12" s="5"/>
    </row>
    <row r="13" spans="1:9" s="2" customFormat="1" ht="63.75" customHeight="1" x14ac:dyDescent="0.5">
      <c r="A13" s="7" t="s">
        <v>6</v>
      </c>
      <c r="B13" s="4" t="s">
        <v>48</v>
      </c>
      <c r="C13" s="6"/>
      <c r="D13" s="6">
        <v>400</v>
      </c>
      <c r="E13" s="8">
        <v>396.98</v>
      </c>
      <c r="F13" s="6"/>
      <c r="G13" s="6">
        <f t="shared" si="1"/>
        <v>99.245000000000005</v>
      </c>
      <c r="H13" s="73" t="s">
        <v>132</v>
      </c>
      <c r="I13" s="5"/>
    </row>
    <row r="14" spans="1:9" s="2" customFormat="1" ht="91.5" customHeight="1" x14ac:dyDescent="0.5">
      <c r="A14" s="7" t="s">
        <v>32</v>
      </c>
      <c r="B14" s="4" t="s">
        <v>49</v>
      </c>
      <c r="C14" s="6">
        <v>9640</v>
      </c>
      <c r="D14" s="6">
        <v>12220</v>
      </c>
      <c r="E14" s="8">
        <v>10983.67</v>
      </c>
      <c r="F14" s="6">
        <f t="shared" si="0"/>
        <v>113.93848547717842</v>
      </c>
      <c r="G14" s="6">
        <f t="shared" si="1"/>
        <v>89.882733224222591</v>
      </c>
      <c r="H14" s="74" t="s">
        <v>131</v>
      </c>
      <c r="I14" s="5"/>
    </row>
    <row r="15" spans="1:9" s="2" customFormat="1" x14ac:dyDescent="0.5">
      <c r="A15" s="46" t="s">
        <v>7</v>
      </c>
      <c r="B15" s="39" t="s">
        <v>50</v>
      </c>
      <c r="C15" s="37">
        <f>C16+C17+C18+C19</f>
        <v>69431</v>
      </c>
      <c r="D15" s="37">
        <f>D16+D17+D18+D19</f>
        <v>84850</v>
      </c>
      <c r="E15" s="37">
        <f>E16+E17+E18+E19</f>
        <v>86283.57</v>
      </c>
      <c r="F15" s="37">
        <f t="shared" si="0"/>
        <v>124.27239993662774</v>
      </c>
      <c r="G15" s="37">
        <f t="shared" si="1"/>
        <v>101.68953447259872</v>
      </c>
      <c r="H15" s="64"/>
      <c r="I15" s="5"/>
    </row>
    <row r="16" spans="1:9" s="2" customFormat="1" ht="92.25" x14ac:dyDescent="0.5">
      <c r="A16" s="11" t="s">
        <v>28</v>
      </c>
      <c r="B16" s="13" t="s">
        <v>51</v>
      </c>
      <c r="C16" s="6">
        <v>6061</v>
      </c>
      <c r="D16" s="6">
        <v>9800</v>
      </c>
      <c r="E16" s="8">
        <v>9921.3799999999992</v>
      </c>
      <c r="F16" s="6">
        <f t="shared" si="0"/>
        <v>163.69213001154924</v>
      </c>
      <c r="G16" s="6">
        <f t="shared" si="1"/>
        <v>101.23857142857142</v>
      </c>
      <c r="H16" s="73" t="s">
        <v>137</v>
      </c>
      <c r="I16" s="5"/>
    </row>
    <row r="17" spans="1:9" s="2" customFormat="1" ht="158.25" customHeight="1" x14ac:dyDescent="0.5">
      <c r="A17" s="11" t="s">
        <v>29</v>
      </c>
      <c r="B17" s="13" t="s">
        <v>52</v>
      </c>
      <c r="C17" s="6">
        <v>30074</v>
      </c>
      <c r="D17" s="6">
        <v>37000</v>
      </c>
      <c r="E17" s="8">
        <v>36395.89</v>
      </c>
      <c r="F17" s="6">
        <f t="shared" si="0"/>
        <v>121.02111458402607</v>
      </c>
      <c r="G17" s="6">
        <f t="shared" si="1"/>
        <v>98.367270270270268</v>
      </c>
      <c r="H17" s="70" t="s">
        <v>136</v>
      </c>
      <c r="I17" s="5"/>
    </row>
    <row r="18" spans="1:9" s="2" customFormat="1" ht="107.65" x14ac:dyDescent="0.5">
      <c r="A18" s="7" t="s">
        <v>33</v>
      </c>
      <c r="B18" s="10" t="s">
        <v>75</v>
      </c>
      <c r="C18" s="6">
        <v>29109</v>
      </c>
      <c r="D18" s="6">
        <v>33300</v>
      </c>
      <c r="E18" s="6">
        <v>35165.300000000003</v>
      </c>
      <c r="F18" s="6">
        <f t="shared" si="0"/>
        <v>120.80559277199492</v>
      </c>
      <c r="G18" s="6">
        <f t="shared" si="1"/>
        <v>105.60150150150152</v>
      </c>
      <c r="H18" s="73" t="s">
        <v>138</v>
      </c>
      <c r="I18" s="5"/>
    </row>
    <row r="19" spans="1:9" s="2" customFormat="1" ht="105.4" customHeight="1" x14ac:dyDescent="0.5">
      <c r="A19" s="11" t="s">
        <v>34</v>
      </c>
      <c r="B19" s="13" t="s">
        <v>77</v>
      </c>
      <c r="C19" s="8">
        <v>4187</v>
      </c>
      <c r="D19" s="8">
        <v>4750</v>
      </c>
      <c r="E19" s="8">
        <v>4801</v>
      </c>
      <c r="F19" s="6">
        <f t="shared" si="0"/>
        <v>114.66443754478146</v>
      </c>
      <c r="G19" s="6">
        <f t="shared" si="1"/>
        <v>101.07368421052631</v>
      </c>
      <c r="H19" s="76" t="s">
        <v>137</v>
      </c>
      <c r="I19" s="5"/>
    </row>
    <row r="20" spans="1:9" s="2" customFormat="1" x14ac:dyDescent="0.5">
      <c r="A20" s="41" t="s">
        <v>8</v>
      </c>
      <c r="B20" s="42" t="s">
        <v>53</v>
      </c>
      <c r="C20" s="36">
        <f>SUM(C21:C22)</f>
        <v>5028</v>
      </c>
      <c r="D20" s="36">
        <f>SUM(D21:D22)</f>
        <v>8000.4</v>
      </c>
      <c r="E20" s="36">
        <f>SUM(E21:E22)</f>
        <v>8098.1</v>
      </c>
      <c r="F20" s="37">
        <f t="shared" si="0"/>
        <v>161.06006364359587</v>
      </c>
      <c r="G20" s="37">
        <f t="shared" si="1"/>
        <v>101.22118894055299</v>
      </c>
      <c r="H20" s="65"/>
      <c r="I20" s="5"/>
    </row>
    <row r="21" spans="1:9" s="2" customFormat="1" ht="46.15" x14ac:dyDescent="0.5">
      <c r="A21" s="11" t="s">
        <v>30</v>
      </c>
      <c r="B21" s="15" t="s">
        <v>54</v>
      </c>
      <c r="C21" s="16">
        <v>5028</v>
      </c>
      <c r="D21" s="16">
        <v>8000.4</v>
      </c>
      <c r="E21" s="8">
        <v>8098.1</v>
      </c>
      <c r="F21" s="6">
        <f t="shared" si="0"/>
        <v>161.06006364359587</v>
      </c>
      <c r="G21" s="6">
        <f t="shared" si="1"/>
        <v>101.22118894055299</v>
      </c>
      <c r="H21" s="73" t="s">
        <v>133</v>
      </c>
      <c r="I21" s="5"/>
    </row>
    <row r="22" spans="1:9" s="2" customFormat="1" ht="76.900000000000006" hidden="1" x14ac:dyDescent="0.5">
      <c r="A22" s="11" t="s">
        <v>78</v>
      </c>
      <c r="B22" s="15" t="s">
        <v>79</v>
      </c>
      <c r="C22" s="16"/>
      <c r="D22" s="16">
        <v>0</v>
      </c>
      <c r="E22" s="16">
        <v>0</v>
      </c>
      <c r="F22" s="6"/>
      <c r="G22" s="6"/>
      <c r="H22" s="61" t="s">
        <v>105</v>
      </c>
      <c r="I22" s="5"/>
    </row>
    <row r="23" spans="1:9" s="2" customFormat="1" ht="45" x14ac:dyDescent="0.5">
      <c r="A23" s="41" t="s">
        <v>9</v>
      </c>
      <c r="B23" s="42" t="s">
        <v>55</v>
      </c>
      <c r="C23" s="36">
        <f>C24</f>
        <v>54268</v>
      </c>
      <c r="D23" s="36">
        <f>D24</f>
        <v>44900.6</v>
      </c>
      <c r="E23" s="36">
        <f>E24</f>
        <v>44943.87</v>
      </c>
      <c r="F23" s="37">
        <f t="shared" si="0"/>
        <v>82.818364413650784</v>
      </c>
      <c r="G23" s="37">
        <f t="shared" si="1"/>
        <v>100.0963684226937</v>
      </c>
      <c r="H23" s="63"/>
      <c r="I23" s="5"/>
    </row>
    <row r="24" spans="1:9" s="2" customFormat="1" ht="30.4" customHeight="1" x14ac:dyDescent="0.5">
      <c r="A24" s="14" t="s">
        <v>42</v>
      </c>
      <c r="B24" s="15" t="s">
        <v>55</v>
      </c>
      <c r="C24" s="16">
        <f>C25+C27+C33+C32</f>
        <v>54268</v>
      </c>
      <c r="D24" s="16">
        <f>D25+D27+D33+D32</f>
        <v>44900.6</v>
      </c>
      <c r="E24" s="16">
        <f>E25+E27+E33+E32</f>
        <v>44943.87</v>
      </c>
      <c r="F24" s="6">
        <f t="shared" si="0"/>
        <v>82.818364413650784</v>
      </c>
      <c r="G24" s="6">
        <f t="shared" si="1"/>
        <v>100.0963684226937</v>
      </c>
      <c r="H24" s="63"/>
      <c r="I24" s="5"/>
    </row>
    <row r="25" spans="1:9" s="2" customFormat="1" ht="61.5" hidden="1" x14ac:dyDescent="0.5">
      <c r="A25" s="14" t="s">
        <v>35</v>
      </c>
      <c r="B25" s="17" t="s">
        <v>98</v>
      </c>
      <c r="C25" s="16">
        <f>C26</f>
        <v>0</v>
      </c>
      <c r="D25" s="16">
        <f>D26</f>
        <v>0</v>
      </c>
      <c r="E25" s="16">
        <f>E26</f>
        <v>0</v>
      </c>
      <c r="F25" s="6" t="s">
        <v>69</v>
      </c>
      <c r="G25" s="6" t="s">
        <v>69</v>
      </c>
      <c r="H25" s="63"/>
      <c r="I25" s="5"/>
    </row>
    <row r="26" spans="1:9" s="2" customFormat="1" ht="42.4" hidden="1" customHeight="1" x14ac:dyDescent="0.5">
      <c r="A26" s="14" t="s">
        <v>10</v>
      </c>
      <c r="B26" s="17" t="s">
        <v>99</v>
      </c>
      <c r="C26" s="18">
        <v>0</v>
      </c>
      <c r="D26" s="18">
        <v>0</v>
      </c>
      <c r="E26" s="8"/>
      <c r="F26" s="6" t="s">
        <v>69</v>
      </c>
      <c r="G26" s="6" t="s">
        <v>69</v>
      </c>
      <c r="H26" s="63"/>
      <c r="I26" s="5"/>
    </row>
    <row r="27" spans="1:9" s="2" customFormat="1" ht="76.900000000000006" hidden="1" x14ac:dyDescent="0.5">
      <c r="A27" s="7" t="s">
        <v>36</v>
      </c>
      <c r="B27" s="19" t="s">
        <v>84</v>
      </c>
      <c r="C27" s="18">
        <f>C28+C29+C30</f>
        <v>48350</v>
      </c>
      <c r="D27" s="18">
        <f>D28+D29+D30+D31</f>
        <v>39500.6</v>
      </c>
      <c r="E27" s="18">
        <f>E28+E29+E30+E31</f>
        <v>39412.700000000004</v>
      </c>
      <c r="F27" s="6">
        <f t="shared" si="0"/>
        <v>81.515408479834548</v>
      </c>
      <c r="G27" s="6">
        <f t="shared" si="1"/>
        <v>99.777471734606578</v>
      </c>
      <c r="H27" s="63"/>
      <c r="I27" s="5"/>
    </row>
    <row r="28" spans="1:9" s="2" customFormat="1" ht="61.5" x14ac:dyDescent="0.5">
      <c r="A28" s="7" t="s">
        <v>11</v>
      </c>
      <c r="B28" s="19" t="s">
        <v>85</v>
      </c>
      <c r="C28" s="16">
        <v>35450</v>
      </c>
      <c r="D28" s="16">
        <v>34400</v>
      </c>
      <c r="E28" s="8">
        <v>34356.57</v>
      </c>
      <c r="F28" s="6">
        <f t="shared" si="0"/>
        <v>96.915571227080406</v>
      </c>
      <c r="G28" s="6">
        <f t="shared" si="1"/>
        <v>99.873750000000001</v>
      </c>
      <c r="H28" s="67"/>
      <c r="I28" s="5"/>
    </row>
    <row r="29" spans="1:9" s="2" customFormat="1" ht="61.5" x14ac:dyDescent="0.5">
      <c r="A29" s="7" t="s">
        <v>12</v>
      </c>
      <c r="B29" s="19" t="s">
        <v>86</v>
      </c>
      <c r="C29" s="16">
        <v>12900</v>
      </c>
      <c r="D29" s="16">
        <v>5100</v>
      </c>
      <c r="E29" s="8">
        <v>5055.47</v>
      </c>
      <c r="F29" s="6">
        <f t="shared" ref="F29:F43" si="2">E29/C29*100</f>
        <v>39.189689922480618</v>
      </c>
      <c r="G29" s="6">
        <f t="shared" ref="G29:G43" si="3">E29/D29*100</f>
        <v>99.126862745098038</v>
      </c>
      <c r="H29" s="7" t="s">
        <v>122</v>
      </c>
      <c r="I29" s="5"/>
    </row>
    <row r="30" spans="1:9" s="2" customFormat="1" ht="129.4" customHeight="1" x14ac:dyDescent="0.5">
      <c r="A30" s="32" t="s">
        <v>100</v>
      </c>
      <c r="B30" s="19" t="s">
        <v>101</v>
      </c>
      <c r="C30" s="16"/>
      <c r="D30" s="16">
        <v>0.6</v>
      </c>
      <c r="E30" s="16">
        <v>0.66</v>
      </c>
      <c r="F30" s="6" t="s">
        <v>69</v>
      </c>
      <c r="G30" s="6">
        <f t="shared" si="3"/>
        <v>110.00000000000001</v>
      </c>
      <c r="H30" s="73" t="s">
        <v>130</v>
      </c>
      <c r="I30" s="5"/>
    </row>
    <row r="31" spans="1:9" s="2" customFormat="1" ht="172.9" hidden="1" customHeight="1" x14ac:dyDescent="0.5">
      <c r="A31" s="32" t="s">
        <v>112</v>
      </c>
      <c r="B31" s="19" t="s">
        <v>111</v>
      </c>
      <c r="C31" s="16"/>
      <c r="D31" s="16"/>
      <c r="E31" s="16"/>
      <c r="F31" s="6"/>
      <c r="G31" s="6" t="e">
        <f t="shared" si="3"/>
        <v>#DIV/0!</v>
      </c>
      <c r="H31" s="60" t="s">
        <v>110</v>
      </c>
      <c r="I31" s="5"/>
    </row>
    <row r="32" spans="1:9" s="2" customFormat="1" ht="57" customHeight="1" x14ac:dyDescent="0.5">
      <c r="A32" s="33" t="s">
        <v>102</v>
      </c>
      <c r="B32" s="19" t="s">
        <v>103</v>
      </c>
      <c r="C32" s="8">
        <v>18</v>
      </c>
      <c r="D32" s="8">
        <v>0</v>
      </c>
      <c r="E32" s="8">
        <v>0</v>
      </c>
      <c r="F32" s="6" t="s">
        <v>69</v>
      </c>
      <c r="G32" s="6"/>
      <c r="H32" s="61" t="s">
        <v>126</v>
      </c>
      <c r="I32" s="5"/>
    </row>
    <row r="33" spans="1:9" s="2" customFormat="1" ht="84.75" customHeight="1" x14ac:dyDescent="0.5">
      <c r="A33" s="7" t="s">
        <v>13</v>
      </c>
      <c r="B33" s="19" t="s">
        <v>87</v>
      </c>
      <c r="C33" s="16">
        <v>5900</v>
      </c>
      <c r="D33" s="16">
        <v>5400</v>
      </c>
      <c r="E33" s="8">
        <v>5531.17</v>
      </c>
      <c r="F33" s="6">
        <f t="shared" si="2"/>
        <v>93.748644067796619</v>
      </c>
      <c r="G33" s="6">
        <f t="shared" si="3"/>
        <v>102.42907407407407</v>
      </c>
      <c r="H33" s="7" t="s">
        <v>123</v>
      </c>
      <c r="I33" s="5"/>
    </row>
    <row r="34" spans="1:9" s="2" customFormat="1" x14ac:dyDescent="0.5">
      <c r="B34" s="19"/>
      <c r="C34" s="16"/>
      <c r="D34" s="16"/>
      <c r="E34" s="8"/>
      <c r="F34" s="6"/>
      <c r="G34" s="6"/>
      <c r="H34" s="63"/>
      <c r="I34" s="5"/>
    </row>
    <row r="35" spans="1:9" s="2" customFormat="1" ht="130.15" customHeight="1" x14ac:dyDescent="0.5">
      <c r="A35" s="34" t="s">
        <v>14</v>
      </c>
      <c r="B35" s="43" t="s">
        <v>62</v>
      </c>
      <c r="C35" s="36">
        <v>900</v>
      </c>
      <c r="D35" s="36">
        <v>3160</v>
      </c>
      <c r="E35" s="36">
        <v>3454.44</v>
      </c>
      <c r="F35" s="37">
        <f t="shared" si="2"/>
        <v>383.82666666666665</v>
      </c>
      <c r="G35" s="37">
        <f t="shared" si="3"/>
        <v>109.31772151898736</v>
      </c>
      <c r="H35" s="72" t="s">
        <v>128</v>
      </c>
      <c r="I35" s="5"/>
    </row>
    <row r="36" spans="1:9" s="2" customFormat="1" ht="153.75" x14ac:dyDescent="0.5">
      <c r="A36" s="44" t="s">
        <v>37</v>
      </c>
      <c r="B36" s="45" t="s">
        <v>56</v>
      </c>
      <c r="C36" s="36">
        <v>2135</v>
      </c>
      <c r="D36" s="36">
        <v>3085</v>
      </c>
      <c r="E36" s="36">
        <v>77537.600000000006</v>
      </c>
      <c r="F36" s="37">
        <f t="shared" si="2"/>
        <v>3631.7377049180332</v>
      </c>
      <c r="G36" s="37">
        <f t="shared" si="3"/>
        <v>2513.3743922204212</v>
      </c>
      <c r="H36" s="68" t="s">
        <v>139</v>
      </c>
      <c r="I36" s="5"/>
    </row>
    <row r="37" spans="1:9" s="2" customFormat="1" ht="30" x14ac:dyDescent="0.5">
      <c r="A37" s="41" t="s">
        <v>15</v>
      </c>
      <c r="B37" s="42" t="s">
        <v>107</v>
      </c>
      <c r="C37" s="36">
        <f>SUM(C38:C40)</f>
        <v>958</v>
      </c>
      <c r="D37" s="36">
        <f>SUM(D38:D40)</f>
        <v>3515</v>
      </c>
      <c r="E37" s="36">
        <f>SUM(E38:E40)</f>
        <v>3567.04</v>
      </c>
      <c r="F37" s="37">
        <f t="shared" si="2"/>
        <v>372.34237995824634</v>
      </c>
      <c r="G37" s="37">
        <f t="shared" si="3"/>
        <v>101.48051209103841</v>
      </c>
      <c r="H37" s="53"/>
      <c r="I37" s="5"/>
    </row>
    <row r="38" spans="1:9" s="2" customFormat="1" ht="76.900000000000006" x14ac:dyDescent="0.5">
      <c r="A38" s="7" t="s">
        <v>16</v>
      </c>
      <c r="B38" s="15" t="s">
        <v>88</v>
      </c>
      <c r="C38" s="16">
        <v>658</v>
      </c>
      <c r="D38" s="16">
        <v>2140</v>
      </c>
      <c r="E38" s="8">
        <v>2193.0100000000002</v>
      </c>
      <c r="F38" s="6">
        <f t="shared" si="2"/>
        <v>333.28419452887539</v>
      </c>
      <c r="G38" s="6">
        <f t="shared" si="3"/>
        <v>102.47710280373832</v>
      </c>
      <c r="H38" s="7" t="s">
        <v>124</v>
      </c>
      <c r="I38" s="5"/>
    </row>
    <row r="39" spans="1:9" s="2" customFormat="1" ht="76.900000000000006" hidden="1" customHeight="1" x14ac:dyDescent="0.5">
      <c r="A39" s="7" t="s">
        <v>17</v>
      </c>
      <c r="B39" s="15" t="s">
        <v>88</v>
      </c>
      <c r="C39" s="16">
        <v>0</v>
      </c>
      <c r="D39" s="16"/>
      <c r="E39" s="8"/>
      <c r="F39" s="6" t="e">
        <f t="shared" si="2"/>
        <v>#DIV/0!</v>
      </c>
      <c r="G39" s="6" t="e">
        <f t="shared" si="3"/>
        <v>#DIV/0!</v>
      </c>
      <c r="H39" s="7"/>
      <c r="I39" s="5"/>
    </row>
    <row r="40" spans="1:9" s="2" customFormat="1" ht="123" x14ac:dyDescent="0.5">
      <c r="A40" s="7" t="s">
        <v>18</v>
      </c>
      <c r="B40" s="15" t="s">
        <v>108</v>
      </c>
      <c r="C40" s="16">
        <v>300</v>
      </c>
      <c r="D40" s="16">
        <v>1375</v>
      </c>
      <c r="E40" s="8">
        <v>1374.03</v>
      </c>
      <c r="F40" s="6">
        <f t="shared" si="2"/>
        <v>458.01</v>
      </c>
      <c r="G40" s="6">
        <f t="shared" si="3"/>
        <v>99.929454545454547</v>
      </c>
      <c r="H40" s="7" t="s">
        <v>125</v>
      </c>
      <c r="I40" s="5"/>
    </row>
    <row r="41" spans="1:9" s="2" customFormat="1" ht="18" hidden="1" customHeight="1" x14ac:dyDescent="0.5">
      <c r="A41" s="7" t="s">
        <v>38</v>
      </c>
      <c r="B41" s="15" t="s">
        <v>89</v>
      </c>
      <c r="C41" s="16">
        <f>C42</f>
        <v>0</v>
      </c>
      <c r="D41" s="16">
        <f>D42</f>
        <v>0</v>
      </c>
      <c r="E41" s="16">
        <f>E42</f>
        <v>0</v>
      </c>
      <c r="F41" s="6" t="e">
        <f t="shared" si="2"/>
        <v>#DIV/0!</v>
      </c>
      <c r="G41" s="6" t="e">
        <f t="shared" si="3"/>
        <v>#DIV/0!</v>
      </c>
      <c r="H41" s="53" t="s">
        <v>82</v>
      </c>
      <c r="I41" s="5"/>
    </row>
    <row r="42" spans="1:9" s="2" customFormat="1" ht="31.15" hidden="1" customHeight="1" x14ac:dyDescent="0.5">
      <c r="A42" s="7" t="s">
        <v>19</v>
      </c>
      <c r="B42" s="15" t="s">
        <v>90</v>
      </c>
      <c r="C42" s="16">
        <v>0</v>
      </c>
      <c r="D42" s="16"/>
      <c r="E42" s="8"/>
      <c r="F42" s="6" t="e">
        <f t="shared" si="2"/>
        <v>#DIV/0!</v>
      </c>
      <c r="G42" s="6" t="e">
        <f t="shared" si="3"/>
        <v>#DIV/0!</v>
      </c>
      <c r="H42" s="53"/>
      <c r="I42" s="5"/>
    </row>
    <row r="43" spans="1:9" s="2" customFormat="1" ht="114" customHeight="1" x14ac:dyDescent="0.5">
      <c r="A43" s="41" t="s">
        <v>20</v>
      </c>
      <c r="B43" s="42" t="s">
        <v>57</v>
      </c>
      <c r="C43" s="36">
        <v>2340</v>
      </c>
      <c r="D43" s="36">
        <v>30630</v>
      </c>
      <c r="E43" s="36">
        <v>31482.21</v>
      </c>
      <c r="F43" s="37">
        <f t="shared" si="2"/>
        <v>1345.3935897435897</v>
      </c>
      <c r="G43" s="37">
        <f t="shared" si="3"/>
        <v>102.78227228207639</v>
      </c>
      <c r="H43" s="70" t="s">
        <v>141</v>
      </c>
      <c r="I43" s="5"/>
    </row>
    <row r="44" spans="1:9" s="2" customFormat="1" x14ac:dyDescent="0.5">
      <c r="A44" s="41" t="s">
        <v>106</v>
      </c>
      <c r="B44" s="42" t="s">
        <v>109</v>
      </c>
      <c r="C44" s="36">
        <f>C45+C46</f>
        <v>0</v>
      </c>
      <c r="D44" s="36">
        <f>D45+D46</f>
        <v>389</v>
      </c>
      <c r="E44" s="36">
        <f>E45+E46</f>
        <v>384.40999999999997</v>
      </c>
      <c r="F44" s="37"/>
      <c r="G44" s="37">
        <f>E44/D44*100</f>
        <v>98.820051413881743</v>
      </c>
      <c r="H44" s="54"/>
      <c r="I44" s="5"/>
    </row>
    <row r="45" spans="1:9" s="2" customFormat="1" x14ac:dyDescent="0.5">
      <c r="A45" s="20" t="s">
        <v>21</v>
      </c>
      <c r="B45" s="21" t="s">
        <v>58</v>
      </c>
      <c r="C45" s="16">
        <v>0</v>
      </c>
      <c r="D45" s="16">
        <v>0</v>
      </c>
      <c r="E45" s="8">
        <v>-4.29</v>
      </c>
      <c r="F45" s="6" t="s">
        <v>69</v>
      </c>
      <c r="G45" s="6" t="s">
        <v>69</v>
      </c>
      <c r="H45" s="53"/>
      <c r="I45" s="5"/>
    </row>
    <row r="46" spans="1:9" s="2" customFormat="1" x14ac:dyDescent="0.5">
      <c r="A46" s="20" t="s">
        <v>121</v>
      </c>
      <c r="B46" s="21" t="s">
        <v>120</v>
      </c>
      <c r="C46" s="16"/>
      <c r="D46" s="16">
        <v>389</v>
      </c>
      <c r="E46" s="8">
        <v>388.7</v>
      </c>
      <c r="F46" s="6" t="s">
        <v>69</v>
      </c>
      <c r="G46" s="37">
        <f>E46/D46*100</f>
        <v>99.922879177377894</v>
      </c>
      <c r="H46" s="60"/>
      <c r="I46" s="5"/>
    </row>
    <row r="47" spans="1:9" s="2" customFormat="1" ht="30.75" customHeight="1" x14ac:dyDescent="0.5">
      <c r="A47" s="34" t="s">
        <v>22</v>
      </c>
      <c r="B47" s="35" t="s">
        <v>59</v>
      </c>
      <c r="C47" s="36">
        <f>C48+C55+C57</f>
        <v>4446782.0999999996</v>
      </c>
      <c r="D47" s="36">
        <f>D48+D55+D57+D54</f>
        <v>7504808.9000000004</v>
      </c>
      <c r="E47" s="36">
        <f>E48+E55+E57+E54</f>
        <v>7030377.6900000013</v>
      </c>
      <c r="F47" s="37">
        <f t="shared" ref="F47:F58" si="4">E47/C47*100</f>
        <v>158.10034159308148</v>
      </c>
      <c r="G47" s="37">
        <f t="shared" ref="G47:G58" si="5">E47/D47*100</f>
        <v>93.678303920570187</v>
      </c>
      <c r="H47" s="71" t="s">
        <v>129</v>
      </c>
      <c r="I47" s="5"/>
    </row>
    <row r="48" spans="1:9" s="2" customFormat="1" ht="30.75" x14ac:dyDescent="0.5">
      <c r="A48" s="12" t="s">
        <v>70</v>
      </c>
      <c r="B48" s="22" t="s">
        <v>60</v>
      </c>
      <c r="C48" s="16">
        <f>C49+C51+C52+C53</f>
        <v>4446782.0999999996</v>
      </c>
      <c r="D48" s="16">
        <f>D49+D51+D52+D53</f>
        <v>7502128.9000000004</v>
      </c>
      <c r="E48" s="16">
        <f>E49+E51+E52+E53</f>
        <v>7506372.0000000009</v>
      </c>
      <c r="F48" s="6">
        <f t="shared" si="4"/>
        <v>168.80458343124124</v>
      </c>
      <c r="G48" s="6">
        <f t="shared" si="5"/>
        <v>100.05655861231604</v>
      </c>
      <c r="H48" s="53"/>
      <c r="I48" s="5"/>
    </row>
    <row r="49" spans="1:9" s="2" customFormat="1" ht="30.75" x14ac:dyDescent="0.5">
      <c r="A49" s="9" t="s">
        <v>39</v>
      </c>
      <c r="B49" s="10" t="s">
        <v>71</v>
      </c>
      <c r="C49" s="16">
        <v>842120.9</v>
      </c>
      <c r="D49" s="16">
        <v>1301986.7</v>
      </c>
      <c r="E49" s="16">
        <v>1301986.7</v>
      </c>
      <c r="F49" s="6">
        <f t="shared" si="4"/>
        <v>154.60804974677623</v>
      </c>
      <c r="G49" s="6">
        <f t="shared" si="5"/>
        <v>100</v>
      </c>
      <c r="H49" s="60" t="s">
        <v>97</v>
      </c>
      <c r="I49" s="5"/>
    </row>
    <row r="50" spans="1:9" s="2" customFormat="1" ht="46.15" hidden="1" x14ac:dyDescent="0.5">
      <c r="A50" s="23" t="s">
        <v>23</v>
      </c>
      <c r="B50" s="10" t="s">
        <v>83</v>
      </c>
      <c r="C50" s="16">
        <v>0</v>
      </c>
      <c r="D50" s="16"/>
      <c r="E50" s="16"/>
      <c r="F50" s="6" t="e">
        <f t="shared" si="4"/>
        <v>#DIV/0!</v>
      </c>
      <c r="G50" s="6" t="e">
        <f t="shared" si="5"/>
        <v>#DIV/0!</v>
      </c>
      <c r="H50" s="60"/>
      <c r="I50" s="5"/>
    </row>
    <row r="51" spans="1:9" s="2" customFormat="1" ht="30.75" x14ac:dyDescent="0.5">
      <c r="A51" s="12" t="s">
        <v>40</v>
      </c>
      <c r="B51" s="13" t="s">
        <v>72</v>
      </c>
      <c r="C51" s="16">
        <v>2169593.2999999998</v>
      </c>
      <c r="D51" s="16">
        <v>4654003</v>
      </c>
      <c r="E51" s="16">
        <v>4668009.5</v>
      </c>
      <c r="F51" s="6">
        <f t="shared" si="4"/>
        <v>215.1559695542939</v>
      </c>
      <c r="G51" s="6">
        <f t="shared" si="5"/>
        <v>100.30095597274003</v>
      </c>
      <c r="H51" s="60" t="s">
        <v>94</v>
      </c>
      <c r="I51" s="5"/>
    </row>
    <row r="52" spans="1:9" s="2" customFormat="1" ht="30.75" x14ac:dyDescent="0.5">
      <c r="A52" s="12" t="s">
        <v>41</v>
      </c>
      <c r="B52" s="13" t="s">
        <v>73</v>
      </c>
      <c r="C52" s="6">
        <v>131911.9</v>
      </c>
      <c r="D52" s="6">
        <v>1495824</v>
      </c>
      <c r="E52" s="6">
        <v>1494080.6</v>
      </c>
      <c r="F52" s="6">
        <f t="shared" si="4"/>
        <v>1132.6351906082773</v>
      </c>
      <c r="G52" s="6">
        <f t="shared" si="5"/>
        <v>99.883448854945513</v>
      </c>
      <c r="H52" s="60" t="s">
        <v>95</v>
      </c>
      <c r="I52" s="5"/>
    </row>
    <row r="53" spans="1:9" s="2" customFormat="1" ht="46.15" x14ac:dyDescent="0.5">
      <c r="A53" s="7" t="s">
        <v>24</v>
      </c>
      <c r="B53" s="13" t="s">
        <v>74</v>
      </c>
      <c r="C53" s="6">
        <v>1303156</v>
      </c>
      <c r="D53" s="6">
        <v>50315.199999999997</v>
      </c>
      <c r="E53" s="6">
        <v>42295.199999999997</v>
      </c>
      <c r="F53" s="6">
        <f t="shared" si="4"/>
        <v>3.2455976107235052</v>
      </c>
      <c r="G53" s="6">
        <f t="shared" si="5"/>
        <v>84.060482716952336</v>
      </c>
      <c r="H53" s="60" t="s">
        <v>96</v>
      </c>
      <c r="I53" s="5"/>
    </row>
    <row r="54" spans="1:9" s="2" customFormat="1" ht="30.75" x14ac:dyDescent="0.5">
      <c r="A54" s="7" t="s">
        <v>113</v>
      </c>
      <c r="B54" s="13" t="s">
        <v>114</v>
      </c>
      <c r="C54" s="6"/>
      <c r="D54" s="6">
        <v>2680</v>
      </c>
      <c r="E54" s="6">
        <v>2680</v>
      </c>
      <c r="F54" s="6"/>
      <c r="G54" s="6">
        <f t="shared" si="5"/>
        <v>100</v>
      </c>
      <c r="H54" s="60" t="s">
        <v>110</v>
      </c>
      <c r="I54" s="5"/>
    </row>
    <row r="55" spans="1:9" s="2" customFormat="1" ht="30.75" x14ac:dyDescent="0.5">
      <c r="A55" s="7" t="s">
        <v>25</v>
      </c>
      <c r="B55" s="13" t="s">
        <v>61</v>
      </c>
      <c r="C55" s="24">
        <v>0</v>
      </c>
      <c r="D55" s="24">
        <v>0</v>
      </c>
      <c r="E55" s="24"/>
      <c r="F55" s="6" t="s">
        <v>69</v>
      </c>
      <c r="G55" s="6"/>
      <c r="H55" s="62"/>
      <c r="I55" s="5"/>
    </row>
    <row r="56" spans="1:9" s="2" customFormat="1" ht="45" hidden="1" customHeight="1" x14ac:dyDescent="0.5">
      <c r="A56" s="7" t="s">
        <v>81</v>
      </c>
      <c r="B56" s="13" t="s">
        <v>80</v>
      </c>
      <c r="C56" s="24">
        <v>0</v>
      </c>
      <c r="D56" s="24">
        <v>0</v>
      </c>
      <c r="E56" s="24">
        <v>0</v>
      </c>
      <c r="F56" s="6" t="e">
        <f t="shared" si="4"/>
        <v>#DIV/0!</v>
      </c>
      <c r="G56" s="6" t="e">
        <f t="shared" si="5"/>
        <v>#DIV/0!</v>
      </c>
      <c r="H56" s="60"/>
      <c r="I56" s="5"/>
    </row>
    <row r="57" spans="1:9" s="2" customFormat="1" ht="61.5" x14ac:dyDescent="0.5">
      <c r="A57" s="7" t="s">
        <v>92</v>
      </c>
      <c r="B57" s="13" t="s">
        <v>93</v>
      </c>
      <c r="C57" s="24">
        <v>0</v>
      </c>
      <c r="D57" s="24">
        <v>0</v>
      </c>
      <c r="E57" s="24">
        <v>-478674.31</v>
      </c>
      <c r="F57" s="6" t="s">
        <v>69</v>
      </c>
      <c r="G57" s="6"/>
      <c r="H57" s="61" t="s">
        <v>104</v>
      </c>
      <c r="I57" s="5"/>
    </row>
    <row r="58" spans="1:9" x14ac:dyDescent="0.5">
      <c r="A58" s="38" t="s">
        <v>26</v>
      </c>
      <c r="B58" s="39"/>
      <c r="C58" s="40">
        <f>SUM(C6+C47)</f>
        <v>5208782.0999999996</v>
      </c>
      <c r="D58" s="40">
        <f>SUM(D6+D47)</f>
        <v>8410808.9000000004</v>
      </c>
      <c r="E58" s="40">
        <f>SUM(E6+E47)</f>
        <v>8043957.9800000014</v>
      </c>
      <c r="F58" s="37">
        <f t="shared" si="4"/>
        <v>154.43068697383217</v>
      </c>
      <c r="G58" s="37">
        <f t="shared" si="5"/>
        <v>95.638339613208913</v>
      </c>
      <c r="H58" s="53"/>
    </row>
    <row r="60" spans="1:9" x14ac:dyDescent="0.5">
      <c r="C60" s="66"/>
      <c r="D60" s="66"/>
      <c r="E60" s="66"/>
      <c r="F60" s="27"/>
      <c r="G60" s="28"/>
      <c r="H60" s="29"/>
    </row>
    <row r="61" spans="1:9" ht="38.65" customHeight="1" x14ac:dyDescent="0.5">
      <c r="C61" s="66"/>
      <c r="D61" s="66"/>
      <c r="E61" s="66"/>
      <c r="F61" s="78"/>
      <c r="G61" s="79"/>
      <c r="H61" s="79"/>
    </row>
  </sheetData>
  <mergeCells count="8">
    <mergeCell ref="F61:H61"/>
    <mergeCell ref="A2:H2"/>
    <mergeCell ref="A3:A4"/>
    <mergeCell ref="B3:B4"/>
    <mergeCell ref="C3:D3"/>
    <mergeCell ref="E3:E4"/>
    <mergeCell ref="F3:G3"/>
    <mergeCell ref="H3:H4"/>
  </mergeCells>
  <pageMargins left="1.1811023622047245" right="0.59055118110236227" top="0.78740157480314965" bottom="0.78740157480314965" header="0.31496062992125984" footer="0.31496062992125984"/>
  <pageSetup paperSize="9" scale="63" fitToHeight="0" orientation="landscape" r:id="rId1"/>
  <headerFooter differentFirst="1">
    <oddHeader>&amp;C&amp;P</oddHeader>
    <firstHeader xml:space="preserve">&amp;C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2020</vt:lpstr>
      <vt:lpstr>'Доходы 2020'!Заголовки_для_печати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pastuh</dc:creator>
  <cp:lastModifiedBy>doh04</cp:lastModifiedBy>
  <cp:lastPrinted>2022-01-17T06:12:06Z</cp:lastPrinted>
  <dcterms:created xsi:type="dcterms:W3CDTF">2017-04-14T00:11:14Z</dcterms:created>
  <dcterms:modified xsi:type="dcterms:W3CDTF">2025-03-10T00:16:46Z</dcterms:modified>
</cp:coreProperties>
</file>