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28755" windowHeight="12480"/>
  </bookViews>
  <sheets>
    <sheet name=" для открытого бюджета" sheetId="1" r:id="rId1"/>
  </sheets>
  <definedNames>
    <definedName name="_xlnm._FilterDatabase" localSheetId="0" hidden="1">' для открытого бюджета'!$A$3:$I$55</definedName>
    <definedName name="Z_0F4DC5C0_7956_4442_8C7B_32125D86E071_.wvu.FilterData" localSheetId="0" hidden="1">' для открытого бюджета'!$A$3:$I$55</definedName>
    <definedName name="Z_12186DB7_A8D5_4720_ACE0_ADDB9117C881_.wvu.FilterData" localSheetId="0" hidden="1">' для открытого бюджета'!$A$3:$I$55</definedName>
    <definedName name="Z_1239CEEA_B1B2_4CEF_ADD9_472DE63B73A9_.wvu.FilterData" localSheetId="0" hidden="1">' для открытого бюджета'!$A$3:$I$55</definedName>
    <definedName name="Z_1E2B9BDD_9034_4DF8_9C08_0B8E947EA2D4_.wvu.FilterData" localSheetId="0" hidden="1">' для открытого бюджета'!$A$3:$I$55</definedName>
    <definedName name="Z_22987E87_0A57_4BFB_A342_7B183692EFE4_.wvu.FilterData" localSheetId="0" hidden="1">' для открытого бюджета'!$A$3:$I$55</definedName>
    <definedName name="Z_25ACAABC_17D8_45A8_A141_9B3B239FE96A_.wvu.FilterData" localSheetId="0" hidden="1">' для открытого бюджета'!$A$3:$I$55</definedName>
    <definedName name="Z_2F15EE43_637F_461F_AE80_29D63FA7C427_.wvu.FilterData" localSheetId="0" hidden="1">' для открытого бюджета'!$A$3:$I$55</definedName>
    <definedName name="Z_34036D14_AF04_4DAA_A78E_4F50609565F4_.wvu.FilterData" localSheetId="0" hidden="1">' для открытого бюджета'!$A$3:$I$55</definedName>
    <definedName name="Z_4002FE1F_1EA4_49CB_A897_601103C41354_.wvu.FilterData" localSheetId="0" hidden="1">' для открытого бюджета'!$A$3:$I$55</definedName>
    <definedName name="Z_573AFBCD_63BA_4516_A539_E98349B1B78A_.wvu.FilterData" localSheetId="0" hidden="1">' для открытого бюджета'!$A$3:$I$55</definedName>
    <definedName name="Z_59BCB210_7C1D_4C71_BAD9_852664C6DE6E_.wvu.FilterData" localSheetId="0" hidden="1">' для открытого бюджета'!$A$3:$I$55</definedName>
    <definedName name="Z_59BCB210_7C1D_4C71_BAD9_852664C6DE6E_.wvu.PrintArea" localSheetId="0" hidden="1">' для открытого бюджета'!$A$1:$H$55</definedName>
    <definedName name="Z_59BCB210_7C1D_4C71_BAD9_852664C6DE6E_.wvu.PrintTitles" localSheetId="0" hidden="1">' для открытого бюджета'!$3:$4</definedName>
    <definedName name="Z_5A287481_9AFF_4599_A34F_A102FDD81E24_.wvu.FilterData" localSheetId="0" hidden="1">' для открытого бюджета'!$A$3:$I$55</definedName>
    <definedName name="Z_5A287481_9AFF_4599_A34F_A102FDD81E24_.wvu.PrintArea" localSheetId="0" hidden="1">' для открытого бюджета'!$A$1:$H$58</definedName>
    <definedName name="Z_60149D9D_4C79_4C29_9E4E_D28B4D0483C7_.wvu.FilterData" localSheetId="0" hidden="1">' для открытого бюджета'!$A$3:$I$55</definedName>
    <definedName name="Z_65A5410C_4CAD_4A3C_B16D_A660B4494E3D_.wvu.FilterData" localSheetId="0" hidden="1">' для открытого бюджета'!$A$3:$I$55</definedName>
    <definedName name="Z_6A2BC739_737E_4C1B_961B_4C7B661240C6_.wvu.FilterData" localSheetId="0" hidden="1">' для открытого бюджета'!$A$3:$I$55</definedName>
    <definedName name="Z_75A3D7DF_5823_472F_917D_7664CBB4F6FF_.wvu.FilterData" localSheetId="0" hidden="1">' для открытого бюджета'!$A$3:$I$55</definedName>
    <definedName name="Z_77C4418B_5BB1_407E_B78F_1908A33C3C73_.wvu.FilterData" localSheetId="0" hidden="1">' для открытого бюджета'!$A$3:$I$55</definedName>
    <definedName name="Z_9BD843FF_B424_4650_BD22_347CBEA4F3BE_.wvu.FilterData" localSheetId="0" hidden="1">' для открытого бюджета'!$A$3:$I$55</definedName>
    <definedName name="Z_C3E927B9_959D_4195_AEAC_C7AA7F2DFC1E_.wvu.FilterData" localSheetId="0" hidden="1">' для открытого бюджета'!$A$3:$I$55</definedName>
    <definedName name="Z_C9B16E77_1080_463F_87AA_CAB8F86A7F90_.wvu.FilterData" localSheetId="0" hidden="1">' для открытого бюджета'!$A$3:$I$55</definedName>
    <definedName name="Z_D4FF95C3_7EA9_427D_B24D_44BA30D2D6FB_.wvu.FilterData" localSheetId="0" hidden="1">' для открытого бюджета'!$A$3:$I$55</definedName>
    <definedName name="Z_D5D0C215_E36E_475D_BA10_4DB36BDB9DFB_.wvu.FilterData" localSheetId="0" hidden="1">' для открытого бюджета'!$A$3:$I$55</definedName>
    <definedName name="Z_DACE88A8_0540_4F4A_8B97_DD0CE1731219_.wvu.FilterData" localSheetId="0" hidden="1">' для открытого бюджета'!$A$3:$I$55</definedName>
    <definedName name="Z_DAF1491E_C925_4C9F_9A21_A7368BA13293_.wvu.FilterData" localSheetId="0" hidden="1">' для открытого бюджета'!$A$3:$I$55</definedName>
    <definedName name="Z_EFA94A0D_E33F_41AC_994A_43CF07509FE5_.wvu.FilterData" localSheetId="0" hidden="1">' для открытого бюджета'!$A$3:$I$55</definedName>
    <definedName name="_xlnm.Print_Titles" localSheetId="0">' для открытого бюджета'!$3:$4</definedName>
    <definedName name="_xlnm.Print_Area" localSheetId="0">' для открытого бюджета'!$A$1:$H$58</definedName>
  </definedNames>
  <calcPr calcId="144525"/>
</workbook>
</file>

<file path=xl/calcChain.xml><?xml version="1.0" encoding="utf-8"?>
<calcChain xmlns="http://schemas.openxmlformats.org/spreadsheetml/2006/main">
  <c r="F54" i="1" l="1"/>
  <c r="F52" i="1"/>
  <c r="F51" i="1"/>
  <c r="F49" i="1"/>
  <c r="F48" i="1"/>
  <c r="F46" i="1"/>
  <c r="F45" i="1"/>
  <c r="F43" i="1"/>
  <c r="F42" i="1"/>
  <c r="F40" i="1"/>
  <c r="F39" i="1"/>
  <c r="F37" i="1"/>
  <c r="F36" i="1"/>
  <c r="F35" i="1"/>
  <c r="F34" i="1"/>
  <c r="F32" i="1"/>
  <c r="F30" i="1"/>
  <c r="F29" i="1"/>
  <c r="F28" i="1"/>
  <c r="F27" i="1"/>
  <c r="F25" i="1"/>
  <c r="F24" i="1"/>
  <c r="F23" i="1"/>
  <c r="F22" i="1"/>
  <c r="F21" i="1"/>
  <c r="F20" i="1"/>
  <c r="F18" i="1"/>
  <c r="F17" i="1"/>
  <c r="F15" i="1"/>
  <c r="F13" i="1"/>
  <c r="F12" i="1"/>
  <c r="F11" i="1"/>
  <c r="F10" i="1"/>
  <c r="F9" i="1"/>
  <c r="F8" i="1"/>
  <c r="F7" i="1"/>
  <c r="F6" i="1"/>
  <c r="G6" i="1" l="1"/>
  <c r="C14" i="1" l="1"/>
  <c r="G12" i="1"/>
  <c r="C5" i="1" l="1"/>
  <c r="D5" i="1"/>
  <c r="E5" i="1"/>
  <c r="F5" i="1" s="1"/>
  <c r="G7" i="1"/>
  <c r="G8" i="1"/>
  <c r="G10" i="1"/>
  <c r="G13" i="1"/>
  <c r="D14" i="1"/>
  <c r="E14" i="1"/>
  <c r="G15" i="1"/>
  <c r="C16" i="1"/>
  <c r="D16" i="1"/>
  <c r="E16" i="1"/>
  <c r="F16" i="1" s="1"/>
  <c r="G17" i="1"/>
  <c r="G18" i="1"/>
  <c r="C19" i="1"/>
  <c r="D19" i="1"/>
  <c r="E19" i="1"/>
  <c r="F19" i="1" s="1"/>
  <c r="G20" i="1"/>
  <c r="G21" i="1"/>
  <c r="G22" i="1"/>
  <c r="G23" i="1"/>
  <c r="G24" i="1"/>
  <c r="G25" i="1"/>
  <c r="C26" i="1"/>
  <c r="D26" i="1"/>
  <c r="E26" i="1"/>
  <c r="F26" i="1" s="1"/>
  <c r="G27" i="1"/>
  <c r="G28" i="1"/>
  <c r="G29" i="1"/>
  <c r="G30" i="1"/>
  <c r="C31" i="1"/>
  <c r="D31" i="1"/>
  <c r="E31" i="1"/>
  <c r="F31" i="1" s="1"/>
  <c r="G32" i="1"/>
  <c r="C33" i="1"/>
  <c r="D33" i="1"/>
  <c r="E33" i="1"/>
  <c r="F33" i="1" s="1"/>
  <c r="G34" i="1"/>
  <c r="G35" i="1"/>
  <c r="G36" i="1"/>
  <c r="G37" i="1"/>
  <c r="C38" i="1"/>
  <c r="D38" i="1"/>
  <c r="E38" i="1"/>
  <c r="F38" i="1" s="1"/>
  <c r="G39" i="1"/>
  <c r="G40" i="1"/>
  <c r="C41" i="1"/>
  <c r="D41" i="1"/>
  <c r="E41" i="1"/>
  <c r="F41" i="1" s="1"/>
  <c r="G42" i="1"/>
  <c r="G43" i="1"/>
  <c r="G45" i="1"/>
  <c r="C47" i="1"/>
  <c r="D47" i="1"/>
  <c r="E47" i="1"/>
  <c r="F47" i="1" s="1"/>
  <c r="G48" i="1"/>
  <c r="G49" i="1"/>
  <c r="C50" i="1"/>
  <c r="D50" i="1"/>
  <c r="E50" i="1"/>
  <c r="F50" i="1" s="1"/>
  <c r="G51" i="1"/>
  <c r="G52" i="1"/>
  <c r="C53" i="1"/>
  <c r="D53" i="1"/>
  <c r="E53" i="1"/>
  <c r="F53" i="1" s="1"/>
  <c r="G54" i="1"/>
  <c r="G14" i="1" l="1"/>
  <c r="F14" i="1"/>
  <c r="G50" i="1"/>
  <c r="G47" i="1"/>
  <c r="G41" i="1"/>
  <c r="G38" i="1"/>
  <c r="G33" i="1"/>
  <c r="G26" i="1"/>
  <c r="G19" i="1"/>
  <c r="G16" i="1"/>
  <c r="C55" i="1"/>
  <c r="E55" i="1"/>
  <c r="G53" i="1"/>
  <c r="D55" i="1"/>
  <c r="G31" i="1"/>
  <c r="G5" i="1"/>
  <c r="F55" i="1" l="1"/>
  <c r="G55" i="1"/>
</calcChain>
</file>

<file path=xl/sharedStrings.xml><?xml version="1.0" encoding="utf-8"?>
<sst xmlns="http://schemas.openxmlformats.org/spreadsheetml/2006/main" count="144" uniqueCount="144">
  <si>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</si>
  <si>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</si>
  <si>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</si>
  <si>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</si>
  <si>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</si>
  <si>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</si>
  <si>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</si>
  <si>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</si>
  <si>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</si>
  <si>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</si>
  <si>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</si>
  <si>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</si>
  <si>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</si>
  <si>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</si>
  <si>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</si>
  <si>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</si>
  <si>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</si>
  <si>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</si>
  <si>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</si>
  <si>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</si>
  <si>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</si>
  <si>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</si>
  <si>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</si>
  <si>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</si>
  <si>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</si>
  <si>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</si>
  <si>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</si>
  <si>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</si>
  <si>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</si>
  <si>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</si>
  <si>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</si>
  <si>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</si>
  <si>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</si>
  <si>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</si>
  <si>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</si>
  <si>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</si>
  <si>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</si>
  <si>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</si>
  <si>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</si>
  <si>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</si>
  <si>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</si>
  <si>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</si>
  <si>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</si>
  <si>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</si>
  <si>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</si>
  <si>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</si>
  <si>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</si>
  <si>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</si>
  <si>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</si>
  <si>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</si>
  <si>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</si>
  <si>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</si>
  <si>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</si>
  <si>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</si>
  <si>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</si>
  <si>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</si>
  <si>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</si>
  <si>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</si>
  <si>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</si>
  <si>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Фактическое исполнение ниже первоначального плана на 142 074,8 тыс. рублей или на 65,1 процента, за счет:
 - уменьшения объема бюджетных ассигнований в течение 2016 года на 132 457,0 тыс. рублей за счёт уменьшения целевой субсидии из областного бюджета;
 - уменьшения объема бюджетных ассигнований за счет перераспределения ассигнований местного бюджета  между кодами бюджетной классификации расходов.</t>
  </si>
  <si>
    <t>0406</t>
  </si>
  <si>
    <t>Водное хозяйство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</si>
  <si>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</si>
  <si>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</si>
  <si>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</si>
  <si>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</si>
  <si>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</si>
  <si>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</si>
  <si>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</si>
  <si>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</si>
  <si>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</si>
  <si>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</si>
  <si>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</si>
  <si>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</si>
  <si>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</si>
  <si>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</si>
  <si>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</si>
  <si>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</si>
  <si>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</si>
  <si>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</si>
  <si>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</si>
  <si>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</si>
  <si>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</si>
  <si>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</si>
  <si>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</si>
  <si>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</si>
  <si>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</si>
  <si>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</si>
  <si>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</si>
  <si>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</si>
  <si>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</si>
  <si>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</si>
  <si>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</si>
  <si>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</si>
  <si>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</si>
  <si>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</si>
  <si>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</si>
  <si>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Примечание</t>
  </si>
  <si>
    <t>Процент исполнения от первоначального плана</t>
  </si>
  <si>
    <t>Фактическое исполнение за 2016 год</t>
  </si>
  <si>
    <t>Уточненный годовой план на 2016 год</t>
  </si>
  <si>
    <t>Первоначально утвержденный бюджет на 2016 год</t>
  </si>
  <si>
    <t>Код раз-дела, подраздела</t>
  </si>
  <si>
    <t>Наименование расходов</t>
  </si>
  <si>
    <t>Фактическое исполнение ниже первоначального плана на 991,2 тыс. рублей или на 28,3 процента, в связи с сокращением расходов на содержание главы муниципального образования</t>
  </si>
  <si>
    <t>Фактическое исполнение выше первоначального плана на 14 029,3 тыс. рублей или на 73,7 процентов, в связи  увеличением расходов на реалицию Муниципальной программы "Развитие физической культуры, спорта и повышение эффективности молодежной политики в МО ГО "Охинский".</t>
  </si>
  <si>
    <t xml:space="preserve">Фактическое исполнение выше первоначального плана на 190,3 тыс. рублей или на 2,6 процентов, в связи  с увеличением потребности на пенсионное обеспечение, увеличением количества получателей доплаты к пенсии
</t>
  </si>
  <si>
    <t>Фактическое исполнение ниже первоначального плана на 1 238,3 тыс. рублей или на 12,3 процентов, в связи: с выделением дополнительных средств из областного бюджета на реализацию Муниципальной программы муниципального образования городской округ "Охинский" "Совершенствование муниципального управления" в сумме 108,6 тыс. руб. на реализацию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 ", сокращением расходов на Муниципальную программу "Развитие физической культуры, спорта  и повышение эффективности молодежной политики в муниципальном образовании городской округ "Охинский" в сумме 1 346,9 тыс. руб.</t>
  </si>
  <si>
    <t xml:space="preserve">Фактическое исполнение ниже первоначального плана на 71 505,6 тыс. рублей или на 14,4 процентов, в т.ч.: ссокращение расходов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43 886,0  тыс. руб., выделение средств из резервного фонда МО ГО "Охинский в сумме 384,6 тыс. руб;  уменьшение субсидии из областного бюджета на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организациях"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бюджетные средства областного бюджета на сумму 26 998,2 тыс. руб.;  уменьшение бюджетных ассигнований направленных на "Организация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процесса" 647,3 тыс. руб.;  -  на  "Расходы на обеспечение деятельности (оказание услуг) муниципальных учреждений" 358,7 тыс. руб. 
</t>
  </si>
  <si>
    <t xml:space="preserve">  </t>
  </si>
  <si>
    <t>Фактическое исполнение выше первоначального плана на 15 340,9 тыс. рублей или на 2 435,1 процента, за счет:  
- выделения средств из резервного Правительства Сахалинской области  на проведение аварийно-восстановительных работ на объектах в результате аварии на АО "Охинская ТЭЦ" в сумме 1 942,0 тыс.руб.,                                                   -   сокращения расходов на реализацию Муниципальной программы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в сумме 32,5 тыс. руб.                                                                                                                  - выделения из резервного фонда МО ГО "Охинский" средств в сумме 13 431,4 тыс. руб.</t>
  </si>
  <si>
    <t>Фактическое исполнение выше первоначального плана на 105,7 тыс. рублей, в связи с перемещением бюджетных ассигнований с подраздела 0104 средств областного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</si>
  <si>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Отклонение исполнения от первоначального плана на 2016 год</t>
  </si>
  <si>
    <t>Телевидение и радиовещание</t>
  </si>
  <si>
    <t>Физическая культура</t>
  </si>
  <si>
    <t>Фактическое исполнение ниже первоначального плана на 875,0 тыс. рублей или на 9,3 процента, в связи с передачей одной штатной еденицы в Администрацию, сокращение текущих расходов.</t>
  </si>
  <si>
    <r>
      <rPr>
        <sz val="10"/>
        <rFont val="Times New Roman"/>
        <family val="1"/>
        <charset val="204"/>
      </rPr>
      <t>Фактическое исполнение выше первоначального плана на 2 089,7 тыс. рублей или на 3,1 процент, за счет:                                        -передачи одной штатной единицы с Собрания;                                                                                                                                                                 -  перемещением бюджетных ассигнований на подраздел 0105 в сумме 105,7 тыс. руб.,                                                                           - увеличением потребности по текущим расходам;                                                                                                                         - выделением из резервного фонда МО ГО "Охинский" средств в сумме 21,0 тыс. руб.;                                                                                - неиспользлванный отстаток бюджетных ассигнований по контрактам 2016 года, в связи с нарушением срока поставки товара на сумму 705,8 тыс. руб.</t>
    </r>
    <r>
      <rPr>
        <sz val="10"/>
        <color rgb="FFFF0000"/>
        <rFont val="Times New Roman"/>
        <family val="1"/>
        <charset val="204"/>
      </rPr>
      <t xml:space="preserve">
</t>
    </r>
  </si>
  <si>
    <t>Фактическое исполнение выше первоначального плана на 1 576,8 тыс. рублей в связи с выделением из резервного фонда МО ГО "Охинский"  бюджетных ассигнований на обеспечение проведения выборов и референдумов</t>
  </si>
  <si>
    <t>Фактическое исполнение ниже первоначального плана на 2 410,1 тыс. рублей или на 7,8 процентов, (наиболее крупные иизменения):  -  сокращение потребности по текущим расходам на сумму 2 255,0 тыс. руб.;                                                               - выделение из резервного фонда МО ГО "Охинский" средств в сумме 10,2 тыс. руб.</t>
  </si>
  <si>
    <t>По данному подразделу отражается нераспределенный остаток средств резервного фонда. В ходе исполнения бюджета ассигнования резервного фонда перераспределяются по главным распорядителям бюджетных средств в соответствии с принимаемыми постановлениями администрации муниципального образования городской округ "Охинский"</t>
  </si>
  <si>
    <t xml:space="preserve">Фактическое исполнение ниже первоначального плана на 1 853,7 тыс. рублей или на 2,5 процентов, (наиболее крупные иизменения):  в связи с сокращением потребности на текущие расходы в сумме 249,7 тыс. руб., выделением из резервного фонда МО ГО "Охинский" средств в сумме 1 344,8 тыс.руб., перенесено под контракты 2016 года сумму 830,6 тыс. руб. на 2017 год, направленные на "Расходы на обеспечение деятельности (оказание услуг) муниципальных учреждений".
</t>
  </si>
  <si>
    <t xml:space="preserve">Фактическое исполнение ниже первоначального плана на 2 327,0 тыс. рублей или на 27,3 процентов, за счет:  
- внесения изменений в Решение о бюджете, в связи с внесением изменений в программу "Повышение безопасности дорожного движения в МО ГО "Охинский" из-за невозможности исполнения мероприятий;                                         -  - неиспользлванный отстаток бюджетных ассигнований по контрактам 2016 года, в связи с нарушением срока поставки товара на сумму 1 022,9 тыс. руб. , направленных на дорожную деятельность в отношении автомобильных дорог местного значения в границах городского округа и обеспечение безопасности дорожного движения на них, включая создание и обеспечение функционирования парковок (парковочных мест),а также осуществление иных полномочий в области использования автомобильных дорог и осуществления дорожной деятельности                         </t>
  </si>
  <si>
    <t>Фактическое исполнение выше первоначального плана на 5 131,0 тыс. рублей или на 114,3 процентов, за счет:                                      -  выделения дополнительных средств из областного бюджета на развитие в Сахалинской области сельского хозяйства и регулирование рынков сельскохозяйственной продукции, сырья и продовольствия в сумме 3 955,8 тыс. рублей, увеличением доли софинансирования за счет местного бюджета в сумме 39,9 тыс. руб., выделением из областного бюджета субвенции на реализацию Закона Сахалинской области от 15 мая 2015 года № 31-ЗО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народов, проживающих на территории Сахалинской области" в сумме 1 243,8 тыс. руб.</t>
  </si>
  <si>
    <t xml:space="preserve">Фактическое исполнение выше первоначального плана на 4 082,8 тыс. рублей или на 39,3 процентов, за счёт:                               -  увеличения бюджетных ассигнований на возмещение выпадающих доходов (убытков) при осуществлении перевозок  пассажирским автомобильным транспортом общего пользования в сумме 3 610,0 тыс. руб.,                                                    - выделения из областного бюджета субвенции на реализацию Закона Сахалинской области от 15 мая 2015 года № 31-ЗО "О наделении органов местного самоуправления государственными полномочиями Сахалинской области  в сфере защиты исконной среды обитания, традиционных образа жизни, хозяйствования и промыслов коренных малочисленных народов, проживающих на территории Сахалинской области" в сумме 665,5 тыс. руб.,                           - выделения из резервного фонда МО ГО "Охинский" средств в сумме 23,3 тыс.руб.                                             </t>
  </si>
  <si>
    <t xml:space="preserve">Фактическое исполнение выше первоначального плана на 443 197,8 тыс. рублей или на 465,6 процента, за счет:          в связи с увеличением средств на сумму остатков 2015 года: в сумме 152533 тыс. руб., в части строительства (приобретение на первичном рынке) жилья, переселения граждан из аварийного и ветхого жилищного фонда, ликвидации аварийного и непригодного для проживания жилищного фонда, увеличением расходов за счет областного и местного бюджета в сумме 331425,6 тыс.руб., в части реализации подпрограммы "Переселение граждан из аварийного и ветхого жилищного фонда  на 297252,1тыс.руб., подпрограммы "Повышение сейсмоустойчивости жилых домов, основных объектов и систем жизнеобеспечения" в сумме 1264,8 тыс.руб., подпрограммы  "Развитие жилищного строительства" в сумме 18425,4 тыс. рублей, в части ликвидации аварийного и непригодного для проживания жилищного фонда в сумме 14483,3 тыс.руб.,по ряду муниципальных контрактов срок исполнения в 2017 году </t>
  </si>
  <si>
    <t xml:space="preserve">Фактическое исполнение выше первоначального плана на 8 821,7 тыс. рублей или на 162,8 процента, за счет:                                          -  выделения средств из областного бюджета на поддержку и развитие субъектов малого и среднего предпринимательства в сумме 4 342,0 рублей,                                                                                                                    - выделенния дополнительных средств местного бюджета на возмещение части экономически обоснованных затрат по содержанию муниципального имущества в сумме 3 928,0 тыс. руб.,                                                                                                                          - выделения средств за счет местного бюджета на  реализацию Подпрограммы  "Развитие жилищного строительства", в части развития системы градостроительного планирования в сумме 2 551,7 руб.;                                                                                  -  неиспользованный остатк бюджетных ассигнований на сумму 2 000,0 тыс. руб. под контракт 2016 года, со сроком исполнения в 2017 году на разработку и корректировку документации по планировке территории  </t>
  </si>
  <si>
    <t xml:space="preserve">Фактическое исполнение выше первоначального плана на 51 478,4 тыс. рублей или на 22,2 процента, за счет:                                                                -  выделения средств на реализацию Подпрограммы "Совершенствование и развитие дорожного хозяйства на территории муниципального образования городской округ "Охинский», в части капитального и текущего ремонта, реконструкции и строительства автомобильных дорог общего пользования местного значения муниципального образования городской округ "Охинский", капитального ремонта дворовых территорий многоквартирных домов, проездов к дворовым территориям многоквартирных домов  населенных пунктов, осуществление иных мероприятий в отношении автомобильных дорог общего пользования (приобретение спец.техники) в сумме                        107 103,8 тыс. руб.;                                                                                                                                                                                  - выделения из резервного фонда МО ГО "Охинский" средств в сумме 3 000,0 тыс. руб.;                                                                               - неиспользлванный отстаток бюджетных ассигнований по контрактам 2016 года, в связи с нарушением срока выполнения работ, направленных на выполнение научно-исследовательских и опытно-конструкторских работ в сфере дорожного хозяйства, капитальный ремонт, ремонт и содержание автомобильных дорог общего пользования и искусственных сооружений на них, капитальный ремонт дворовых территорий </t>
  </si>
  <si>
    <t>Фактическое исполнение выше первоначального плана на 294612,5 тыс. рублей или на 82,6 процента, за счет:
 - выделения субвенции из областного бюджета на реализацию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 " в сумме 874,2 тыс. руб.;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увеличения расходов за счет областного и местного бюджета на реализацию муниципальной программы "Обеспечение населения муниципального образования городской округ "Охинский" качественным жильем" на              7 621,1 тыс.руб.,                                                                                                                                                                               - увеличения расходов за счет областного и местного бюджета на реализацию Муниципальной программы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 на 240 887,8 тыс. руб.,  - увеличения расходов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44 727,5  тыс.руб.,                                                                                                                                                                                             - выделения из резервного фонда МО ГО "Охинский" средств в сумме 501,9 тыс. руб.</t>
  </si>
  <si>
    <t>Фактическое исполнение выше первоначального плана на 11 458,0 тыс. рублей или на 14,3 процента,  из них за счет:  
 - увеличения средств на реализацию Муниципальной программы муниципального образования городской округ "Охинский" "Благоустройство и дорожное хозяйство в муниципальном образовании городской округ "Охиснкий" в сумме 30 537,3 тыс. руб., Муниципальной программы "Обеспечение населения муниципального образования городской округ "Охинский" качественными услугами жилищно-коммунального хозяйства" в сумме 500,0 тыс.руб., - выделения средств из резервного фонда МО ГО "Охинский" в сумме 7,5 тыс. руб.   Неиспользованный остатк бюджетных ассигнований на сумму 18 077,2 руб. под контракты 2016 года, со сроком исполнения в 2017 году на реализацию Муниципальной программы муниципального образования городской округ "Охинский" "Благоустройство и дорожное хозяйство в муниципальном образовании городской округ "Охиснкий"</t>
  </si>
  <si>
    <t>Фактическое исполнение выше первоначального плана на 8 538,4 тыс. рублей или на 49,6 процентов, в т.ч.:                 - увеличение средств на финансовое обеспечение деятельности муниципального казенного учреждения "Управления капитального строительства городского округа "Охинский" в сумме 7 219,2 тыс.руб.,                                                 - выделение средств из резервного фонда МО ГО "Охинский" в сумме 1 319,2 тыс.руб.;                                                                       - уменьшение на 63,6 тыс. руб в связи с отсутствием потреебности в бюджетных ассигнованиях на правленных на "Расходы на обеспечение деятельности (оказание услуг) муниципальных учреждений".</t>
  </si>
  <si>
    <r>
      <rPr>
        <sz val="10"/>
        <rFont val="Times New Roman"/>
        <family val="1"/>
        <charset val="204"/>
      </rPr>
      <t xml:space="preserve">Фактическое исполнение выше первоначального плана на 54 039,1 тыс. рублей или на 9,3 процентов, в  связи с увеличением средств на сумму остатков 2015 года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10 218,5 тыс. руб. и увеличением расходов по вышеуказанной программе за счет местного бюджета в сумме 46 046,1 тыс. руб., увеличением расходов на реалицию Муниципальной программы "Развитие культуры в муниципальном образовании городской округ "Охинский" в сумме 1 249,4 тыс. руб., выделением средств из резервного фонда МО ГО "Охинский в сумме 3 124,3 тыс. руб., увеличением расходов на Муниципальную программу "Развитие физической культуры, спорта  и повышение эффективности молодежной политики в муниципальном образовании </t>
    </r>
    <r>
      <rPr>
        <sz val="10"/>
        <color theme="1"/>
        <rFont val="Times New Roman"/>
        <family val="1"/>
        <charset val="204"/>
      </rPr>
      <t>городской округ "Охинский" в сумме 10 068,5 тыс. руб., перемещением ассигнований на подраздел 1101;  в связи с сокращением субвенций из областного бюджета на общебразовательный процесс в связи с отсутствием потребности; сокращением расходов на обеспечение деятельности (оказание услуг) муниципальных учреждений" на 364,8 тыс. руб.; на  "Осуществление переданных полномочий Сахалинской области по предоставлению дополнительной гарантии молодежи, проживающей в Сахалинской области"8,5 тыс. руб.</t>
    </r>
    <r>
      <rPr>
        <sz val="10"/>
        <color rgb="FFFF0000"/>
        <rFont val="Times New Roman"/>
        <family val="1"/>
        <charset val="204"/>
      </rPr>
      <t xml:space="preserve">
</t>
    </r>
  </si>
  <si>
    <r>
      <rPr>
        <sz val="10"/>
        <rFont val="Times New Roman"/>
        <family val="1"/>
        <charset val="204"/>
      </rPr>
      <t xml:space="preserve">Фактическое исполнение выше первоначального плана на 5 900,6 тыс. рублей или на 9,0 процентов,  (наиболее крупные иизменения):  </t>
    </r>
    <r>
      <rPr>
        <sz val="10"/>
        <color theme="1"/>
        <rFont val="Times New Roman"/>
        <family val="1"/>
        <charset val="204"/>
      </rPr>
      <t xml:space="preserve"> -  увеличение расходов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22,3 тыс. руб.;  -  сокращением расходов на реалицию Муниципальной программы "Развитие культуры в муниципальном образовании городской округ "Охинский" в сумме 223,0 тыс. руб.;    -увеличением расходов по непрограммным расходам на обеспечение деятельности органов местного самоуправления в сумме 2 112,6 тыс. руб.,</t>
    </r>
    <r>
      <rPr>
        <sz val="10"/>
        <rFont val="Times New Roman"/>
        <family val="1"/>
        <charset val="204"/>
      </rPr>
      <t xml:space="preserve">    -  увеличением расходов на обеспечение деятельности подведомственных учреждений в сумме 4 975,2 тыс. руб</t>
    </r>
    <r>
      <rPr>
        <sz val="10"/>
        <color theme="1"/>
        <rFont val="Times New Roman"/>
        <family val="1"/>
        <charset val="204"/>
      </rPr>
      <t>.,           - выделением средств из резервного фонда МО ГО "Охинский в сумме 802,6 тыс. руб.;                - остаток бюджетных ассигнований в сумме 892,7 тыс. руб. по контрактам 2016 года, в связи с нарушением срока поставки товара</t>
    </r>
  </si>
  <si>
    <t xml:space="preserve">Фактическое исполнение выше первоначального плана на 17 387,6 тыс. рублей или на 20,0 процентов,  (наиболее крупные иизменения):  увеличение расходов на реализацию Муниципальной программы "Развитие культуры в муниципальном образовании городской округ "Охинский" в сумме 17 803,9  тыс.руб.; уменьшение объема средств бюджетных ассигноваий на сумму 416,4 тыс. руб. в связи с отсутствием потребности. </t>
  </si>
  <si>
    <r>
      <rPr>
        <sz val="10"/>
        <rFont val="Times New Roman"/>
        <family val="1"/>
        <charset val="204"/>
      </rPr>
      <t>Фактическое исполнение выше первоначального плана на 2 933,6 тыс. рублей или на 13,2 процентов,  (наиболее крупные иизменения):</t>
    </r>
    <r>
      <rPr>
        <sz val="10"/>
        <color theme="1"/>
        <rFont val="Times New Roman"/>
        <family val="1"/>
        <charset val="204"/>
      </rPr>
      <t xml:space="preserve"> остаток бюджетных ассигнований в сумме 2 449,9 тыс. руб. по контрактам 2016 года</t>
    </r>
  </si>
  <si>
    <t>Фактическое исполнение ниже первоначального плана на 4 574,2 тыс. рублей или на 11,4 процента, наиболее крупные иизменения):   - выделение средств из областного бюджета на реализацию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 " в сумме 1 411,9 тыс. руб.;   - перемещеним бюджетных ассигнований на реализацию Муниципальной программы муниципального образования городской округ "Охинский" "Совершенствование муниципального управления" на подраздел 1006, сокращением расходов в сумме 2 124,3 тыс. руб.;                                                                                    - сокращением расходов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3 277,1 тыс. руб.;    -  увеличением расходов по Муниципальной программе "Развитие культуры в муниципальном образовании городской округ "Охинский" в сумме 0,8 тыс. руб.;                                                                                                      -  сокращением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  в сумме 377,9 тыс. руб.; недопоступление средств из областного бюджета в связи с осутствием фактической потребности</t>
  </si>
  <si>
    <t>Фактическое исполнение ниже первоначального плана на 19 290,6 тыс. рублей или на 15,5 процентов, в связи:  с сокращением средств из областного бюджета Сахалинской области  на осуществление переданных полномочий Сахалинской области по опеке и попечительству на сумму 19 830,45 тыс. руб.; с выделением дополнительных средств из областного бюджета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539,8 тыс. руб.</t>
  </si>
  <si>
    <t xml:space="preserve">Фактическое исполнение ниже первоначального плана на 2 075,1 тыс. рублей, в связи с выделением средств из областного и местного бюджета на реализацию Муниципальной программы муниципального образования городской округ "Охинский" "Совершенствование муниципального управления", перемещение бюджетных ассигнований с подраздела 1003 </t>
  </si>
  <si>
    <t>Фактическое исполнение ниже первоначального плана на 29 600,9 тыс. рублей или на 61,7 процент, в связи с сокращением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   за счет средтв областного бюджета в сумме 23413,6 тыс.руб.</t>
  </si>
  <si>
    <t>Фактическое исполнение выше первоначального плана на 1 052,3 тыс. рублей или на 20,0 процентов, в связи с выделением средств за счет местного бюджета на дополнительную потребность</t>
  </si>
  <si>
    <t>Фактическое исполнение выше первоначального плана на 2 376,0 тыс. рублей или на 37,8 процентов, в связи с выделением средств на дополнительную потребность в сумме 2 250,0 тыс. руб., выделением из резервного фонда МО ГО "Охинский" средств в сумме 126,0 тыс. руб.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</si>
  <si>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</si>
  <si>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Основое увеличение плановых назначений связано с предоставлением дополнительных безвозмездных поступлений из областного бюджета, поступлением дополнительных налоговых и неналоговых доходов</t>
  </si>
  <si>
    <t xml:space="preserve">Информация к отчету об исполнении  
бюджета муниципального образования городской округ
 "Охинский" за 2016 год </t>
  </si>
  <si>
    <t xml:space="preserve"> РАСПРЕДЕЛЕНИЕ БЮДЖЕТНЫХ АССИГНОВАНИЙ
муниципального образования городской округ "Охинский" за 2016 год  по разделам, подразделам классификации расхода бюджета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</si>
</sst>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4">
    <xf numFmtId="0" fontId="0" fillId="0" borderId="0"/>
    <xf numFmtId="49" fontId="10" fillId="0" borderId="1">
      <alignment horizontal="center" wrapText="1"/>
    </xf>
    <xf numFmtId="0" fontId="25" fillId="0" borderId="0"/>
    <xf numFmtId="0" fontId="26" fillId="0" borderId="0">
      <alignment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7">
      <alignment horizontal="center" vertical="center" wrapText="1"/>
    </xf>
    <xf numFmtId="0" fontId="28" fillId="0" borderId="7">
      <alignment vertical="top" wrapText="1"/>
    </xf>
    <xf numFmtId="49" fontId="26" fillId="0" borderId="7">
      <alignment horizontal="center" vertical="top" shrinkToFit="1"/>
    </xf>
    <xf numFmtId="4" fontId="28" fillId="4" borderId="7">
      <alignment horizontal="right" vertical="top" shrinkToFit="1"/>
    </xf>
    <xf numFmtId="10" fontId="28" fillId="4" borderId="7">
      <alignment horizontal="right" vertical="top" shrinkToFit="1"/>
    </xf>
    <xf numFmtId="0" fontId="28" fillId="0" borderId="7">
      <alignment horizontal="left"/>
    </xf>
    <xf numFmtId="4" fontId="28" fillId="3" borderId="7">
      <alignment horizontal="right" vertical="top" shrinkToFit="1"/>
    </xf>
    <xf numFmtId="10" fontId="28" fillId="3" borderId="7">
      <alignment horizontal="right" vertical="top" shrinkToFit="1"/>
    </xf>
    <xf numFmtId="0" fontId="26" fillId="0" borderId="0">
      <alignment horizontal="left" wrapTex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5" borderId="0"/>
    <xf numFmtId="0" fontId="26" fillId="5" borderId="8"/>
    <xf numFmtId="0" fontId="26" fillId="5" borderId="9"/>
    <xf numFmtId="49" fontId="26" fillId="0" borderId="7">
      <alignment horizontal="left" vertical="top" wrapText="1" indent="2"/>
    </xf>
    <xf numFmtId="4" fontId="26" fillId="0" borderId="7">
      <alignment horizontal="right" vertical="top" shrinkToFit="1"/>
    </xf>
    <xf numFmtId="10" fontId="26" fillId="0" borderId="7">
      <alignment horizontal="right" vertical="top" shrinkToFit="1"/>
    </xf>
    <xf numFmtId="0" fontId="26" fillId="5" borderId="9">
      <alignment shrinkToFit="1"/>
    </xf>
    <xf numFmtId="0" fontId="26" fillId="5" borderId="10"/>
    <xf numFmtId="0" fontId="26" fillId="5" borderId="9">
      <alignment horizontal="center"/>
    </xf>
    <xf numFmtId="0" fontId="26" fillId="5" borderId="9">
      <alignment horizontal="left"/>
    </xf>
    <xf numFmtId="0" fontId="26" fillId="5" borderId="10">
      <alignment horizontal="center"/>
    </xf>
    <xf numFmtId="0" fontId="26" fillId="5" borderId="10">
      <alignment horizontal="left"/>
    </xf>
  </cellStyleXfs>
  <cellXfs count="98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164" fontId="18" fillId="2" borderId="0" xfId="0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0" fontId="5" fillId="2" borderId="2" xfId="0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vertical="top" wrapText="1"/>
    </xf>
    <xf numFmtId="0" fontId="30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30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vertical="top" wrapText="1"/>
    </xf>
    <xf numFmtId="0" fontId="30" fillId="2" borderId="2" xfId="0" applyFont="1" applyFill="1" applyBorder="1" applyAlignment="1">
      <alignment horizontal="left" vertical="top" wrapText="1"/>
    </xf>
    <xf numFmtId="164" fontId="29" fillId="2" borderId="2" xfId="0" applyNumberFormat="1" applyFont="1" applyFill="1" applyBorder="1" applyAlignment="1">
      <alignment horizontal="center" vertical="top" wrapText="1"/>
    </xf>
    <xf numFmtId="164" fontId="31" fillId="2" borderId="7" xfId="11" applyNumberFormat="1" applyFont="1" applyFill="1" applyAlignment="1" applyProtection="1">
      <alignment horizontal="center" vertical="top" shrinkToFit="1"/>
    </xf>
    <xf numFmtId="0" fontId="30" fillId="0" borderId="2" xfId="0" applyFont="1" applyBorder="1" applyAlignment="1">
      <alignment vertical="top" wrapText="1"/>
    </xf>
    <xf numFmtId="164" fontId="32" fillId="2" borderId="7" xfId="11" applyNumberFormat="1" applyFont="1" applyFill="1" applyAlignment="1" applyProtection="1">
      <alignment horizontal="center" vertical="top" shrinkToFit="1"/>
    </xf>
    <xf numFmtId="164" fontId="31" fillId="2" borderId="12" xfId="11" applyNumberFormat="1" applyFont="1" applyFill="1" applyBorder="1" applyAlignment="1" applyProtection="1">
      <alignment horizontal="center" vertical="top" shrinkToFit="1"/>
    </xf>
    <xf numFmtId="164" fontId="31" fillId="2" borderId="11" xfId="11" applyNumberFormat="1" applyFont="1" applyFill="1" applyBorder="1" applyAlignment="1" applyProtection="1">
      <alignment horizontal="center" vertical="top" shrinkToFit="1"/>
    </xf>
    <xf numFmtId="164" fontId="32" fillId="2" borderId="1" xfId="11" applyNumberFormat="1" applyFont="1" applyFill="1" applyBorder="1" applyAlignment="1" applyProtection="1">
      <alignment horizontal="center" vertical="top" shrinkToFit="1"/>
    </xf>
    <xf numFmtId="0" fontId="8" fillId="2" borderId="4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31" fillId="2" borderId="13" xfId="11" applyNumberFormat="1" applyFont="1" applyFill="1" applyBorder="1" applyAlignment="1" applyProtection="1">
      <alignment horizontal="center" vertical="top" shrinkToFit="1"/>
    </xf>
    <xf numFmtId="164" fontId="31" fillId="2" borderId="14" xfId="1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</cellXfs>
  <cellStyles count="34">
    <cellStyle name="br" xfId="19"/>
    <cellStyle name="col" xfId="18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view="pageBreakPreview" zoomScale="75" zoomScaleNormal="90" zoomScaleSheetLayoutView="75" workbookViewId="0">
      <selection sqref="A1:B1"/>
    </sheetView>
  </sheetViews>
  <sheetFormatPr defaultRowHeight="15.75" x14ac:dyDescent="0.25"/>
  <cols>
    <col min="1" max="1" width="52.5703125" style="1" customWidth="1"/>
    <col min="2" max="2" width="11.7109375" style="60" customWidth="1"/>
    <col min="3" max="3" width="16.42578125" style="60" customWidth="1"/>
    <col min="4" max="4" width="18.5703125" style="61" customWidth="1"/>
    <col min="5" max="6" width="16.140625" style="62" customWidth="1"/>
    <col min="7" max="7" width="16.140625" style="63" customWidth="1"/>
    <col min="8" max="8" width="95" style="43" customWidth="1"/>
    <col min="9" max="9" width="28.28515625" style="1" customWidth="1"/>
    <col min="10" max="10" width="8.28515625" style="3" customWidth="1"/>
    <col min="11" max="11" width="19.85546875" style="1" customWidth="1"/>
    <col min="12" max="12" width="29.140625" style="1" customWidth="1"/>
    <col min="13" max="13" width="23.42578125" style="2" customWidth="1"/>
    <col min="14" max="14" width="19.7109375" style="1" customWidth="1"/>
    <col min="15" max="15" width="26.7109375" style="1" customWidth="1"/>
    <col min="16" max="16" width="35.140625" style="1" customWidth="1"/>
    <col min="17" max="17" width="25.5703125" style="1" customWidth="1"/>
    <col min="18" max="18" width="14.85546875" style="1" customWidth="1"/>
    <col min="19" max="16384" width="9.140625" style="1"/>
  </cols>
  <sheetData>
    <row r="1" spans="1:16" s="4" customFormat="1" ht="53.25" customHeight="1" x14ac:dyDescent="0.25">
      <c r="A1" s="89"/>
      <c r="B1" s="89"/>
      <c r="C1" s="90"/>
      <c r="D1" s="91"/>
      <c r="E1" s="48"/>
      <c r="F1" s="48"/>
      <c r="G1" s="49"/>
      <c r="H1" s="64" t="s">
        <v>142</v>
      </c>
      <c r="I1" s="40"/>
      <c r="J1" s="6"/>
      <c r="M1" s="5"/>
    </row>
    <row r="2" spans="1:16" s="4" customFormat="1" ht="72" customHeight="1" x14ac:dyDescent="0.25">
      <c r="A2" s="88" t="s">
        <v>143</v>
      </c>
      <c r="B2" s="88"/>
      <c r="C2" s="88"/>
      <c r="D2" s="88"/>
      <c r="E2" s="88"/>
      <c r="F2" s="88"/>
      <c r="G2" s="88"/>
      <c r="J2" s="6"/>
      <c r="M2" s="5"/>
    </row>
    <row r="3" spans="1:16" s="4" customFormat="1" ht="81" customHeight="1" x14ac:dyDescent="0.25">
      <c r="A3" s="16" t="s">
        <v>103</v>
      </c>
      <c r="B3" s="18" t="s">
        <v>102</v>
      </c>
      <c r="C3" s="17" t="s">
        <v>101</v>
      </c>
      <c r="D3" s="50" t="s">
        <v>100</v>
      </c>
      <c r="E3" s="50" t="s">
        <v>99</v>
      </c>
      <c r="F3" s="77" t="s">
        <v>112</v>
      </c>
      <c r="G3" s="50" t="s">
        <v>98</v>
      </c>
      <c r="H3" s="39" t="s">
        <v>97</v>
      </c>
      <c r="I3" s="38"/>
      <c r="J3" s="37"/>
      <c r="M3" s="5"/>
    </row>
    <row r="4" spans="1:16" s="4" customFormat="1" x14ac:dyDescent="0.25">
      <c r="A4" s="16" t="s">
        <v>96</v>
      </c>
      <c r="B4" s="18">
        <v>2</v>
      </c>
      <c r="C4" s="17">
        <v>3</v>
      </c>
      <c r="D4" s="65">
        <v>4</v>
      </c>
      <c r="E4" s="65">
        <v>5</v>
      </c>
      <c r="F4" s="65"/>
      <c r="G4" s="65">
        <v>6</v>
      </c>
      <c r="H4" s="66">
        <v>7</v>
      </c>
      <c r="J4" s="6"/>
      <c r="M4" s="5"/>
    </row>
    <row r="5" spans="1:16" s="4" customFormat="1" x14ac:dyDescent="0.25">
      <c r="A5" s="67" t="s">
        <v>95</v>
      </c>
      <c r="B5" s="51" t="s">
        <v>94</v>
      </c>
      <c r="C5" s="52">
        <f>C6+C7+C8+C9+C10+C12+C13+C11</f>
        <v>252337.60000000003</v>
      </c>
      <c r="D5" s="52">
        <f>D6+D7+D8+D9+D10+D12+D13+D11</f>
        <v>193337.9</v>
      </c>
      <c r="E5" s="52">
        <f>E6+E7+E8+E9+E10+E12+E13+E11</f>
        <v>183293.99999999997</v>
      </c>
      <c r="F5" s="52">
        <f>SUM(E5-C5)</f>
        <v>-69043.600000000064</v>
      </c>
      <c r="G5" s="52">
        <f>E5/C5*100</f>
        <v>72.638401886995808</v>
      </c>
      <c r="H5" s="42"/>
      <c r="J5" s="13"/>
      <c r="M5" s="5"/>
    </row>
    <row r="6" spans="1:16" s="4" customFormat="1" ht="51.75" customHeight="1" x14ac:dyDescent="0.25">
      <c r="A6" s="19" t="s">
        <v>93</v>
      </c>
      <c r="B6" s="18" t="s">
        <v>92</v>
      </c>
      <c r="C6" s="76">
        <v>3499</v>
      </c>
      <c r="D6" s="76">
        <v>2507.8000000000002</v>
      </c>
      <c r="E6" s="76">
        <v>2507.8000000000002</v>
      </c>
      <c r="F6" s="76">
        <f>SUM(E6-C6)</f>
        <v>-991.19999999999982</v>
      </c>
      <c r="G6" s="50">
        <f>E6/C6*100</f>
        <v>71.671906258931131</v>
      </c>
      <c r="H6" s="44" t="s">
        <v>104</v>
      </c>
      <c r="J6" s="13"/>
      <c r="M6" s="5"/>
    </row>
    <row r="7" spans="1:16" s="4" customFormat="1" ht="64.5" customHeight="1" x14ac:dyDescent="0.25">
      <c r="A7" s="19" t="s">
        <v>91</v>
      </c>
      <c r="B7" s="18" t="s">
        <v>90</v>
      </c>
      <c r="C7" s="76">
        <v>9373.1</v>
      </c>
      <c r="D7" s="76">
        <v>8498.1</v>
      </c>
      <c r="E7" s="76">
        <v>8498.1</v>
      </c>
      <c r="F7" s="76">
        <f t="shared" ref="F7:F55" si="0">SUM(E7-C7)</f>
        <v>-875</v>
      </c>
      <c r="G7" s="50">
        <f>E7/C7*100</f>
        <v>90.66477472767815</v>
      </c>
      <c r="H7" s="68" t="s">
        <v>115</v>
      </c>
      <c r="I7" s="15"/>
      <c r="J7" s="13"/>
      <c r="M7" s="5"/>
    </row>
    <row r="8" spans="1:16" s="4" customFormat="1" ht="98.25" customHeight="1" x14ac:dyDescent="0.25">
      <c r="A8" s="19" t="s">
        <v>89</v>
      </c>
      <c r="B8" s="18" t="s">
        <v>88</v>
      </c>
      <c r="C8" s="76">
        <v>67496.2</v>
      </c>
      <c r="D8" s="76">
        <v>71362.7</v>
      </c>
      <c r="E8" s="76">
        <v>69585.899999999994</v>
      </c>
      <c r="F8" s="76">
        <f t="shared" si="0"/>
        <v>2089.6999999999971</v>
      </c>
      <c r="G8" s="50">
        <f>E8/C8*100</f>
        <v>103.09602614665714</v>
      </c>
      <c r="H8" s="42" t="s">
        <v>116</v>
      </c>
      <c r="I8" s="15"/>
      <c r="J8" s="13"/>
      <c r="M8" s="5"/>
    </row>
    <row r="9" spans="1:16" s="4" customFormat="1" ht="61.5" customHeight="1" x14ac:dyDescent="0.25">
      <c r="A9" s="35" t="s">
        <v>87</v>
      </c>
      <c r="B9" s="36" t="s">
        <v>86</v>
      </c>
      <c r="C9" s="50">
        <v>0</v>
      </c>
      <c r="D9" s="76">
        <v>105.7</v>
      </c>
      <c r="E9" s="76">
        <v>105.7</v>
      </c>
      <c r="F9" s="76">
        <f t="shared" si="0"/>
        <v>105.7</v>
      </c>
      <c r="G9" s="50">
        <v>0</v>
      </c>
      <c r="H9" s="68" t="s">
        <v>111</v>
      </c>
      <c r="I9" s="15"/>
      <c r="J9" s="13"/>
      <c r="M9" s="5"/>
    </row>
    <row r="10" spans="1:16" s="4" customFormat="1" ht="49.5" customHeight="1" x14ac:dyDescent="0.25">
      <c r="A10" s="19" t="s">
        <v>85</v>
      </c>
      <c r="B10" s="18" t="s">
        <v>84</v>
      </c>
      <c r="C10" s="50">
        <v>30983.3</v>
      </c>
      <c r="D10" s="76">
        <v>28720.2</v>
      </c>
      <c r="E10" s="76">
        <v>28573.200000000001</v>
      </c>
      <c r="F10" s="76">
        <f t="shared" si="0"/>
        <v>-2410.0999999999985</v>
      </c>
      <c r="G10" s="50">
        <f>E10/C10*100</f>
        <v>92.221293406447984</v>
      </c>
      <c r="H10" s="74" t="s">
        <v>118</v>
      </c>
      <c r="J10" s="13"/>
      <c r="M10" s="5"/>
    </row>
    <row r="11" spans="1:16" s="4" customFormat="1" ht="64.5" customHeight="1" x14ac:dyDescent="0.25">
      <c r="A11" s="35" t="s">
        <v>83</v>
      </c>
      <c r="B11" s="34" t="s">
        <v>82</v>
      </c>
      <c r="C11" s="50">
        <v>0</v>
      </c>
      <c r="D11" s="76">
        <v>6215</v>
      </c>
      <c r="E11" s="76">
        <v>1576.8</v>
      </c>
      <c r="F11" s="76">
        <f t="shared" si="0"/>
        <v>1576.8</v>
      </c>
      <c r="G11" s="50">
        <v>0</v>
      </c>
      <c r="H11" s="68" t="s">
        <v>117</v>
      </c>
      <c r="I11" s="15"/>
      <c r="J11" s="13"/>
      <c r="K11" s="25"/>
      <c r="M11" s="5"/>
    </row>
    <row r="12" spans="1:16" s="4" customFormat="1" ht="56.25" customHeight="1" x14ac:dyDescent="0.25">
      <c r="A12" s="19" t="s">
        <v>81</v>
      </c>
      <c r="B12" s="18" t="s">
        <v>80</v>
      </c>
      <c r="C12" s="76">
        <v>66685.8</v>
      </c>
      <c r="D12" s="76">
        <v>539</v>
      </c>
      <c r="E12" s="76">
        <v>0</v>
      </c>
      <c r="F12" s="76">
        <f t="shared" si="0"/>
        <v>-66685.8</v>
      </c>
      <c r="G12" s="50">
        <f t="shared" ref="G12" si="1">E12/C12*100</f>
        <v>0</v>
      </c>
      <c r="H12" s="45" t="s">
        <v>119</v>
      </c>
      <c r="I12" s="15"/>
      <c r="J12" s="13"/>
      <c r="K12" s="25"/>
      <c r="M12" s="5"/>
    </row>
    <row r="13" spans="1:16" s="4" customFormat="1" ht="72.75" customHeight="1" x14ac:dyDescent="0.25">
      <c r="A13" s="19" t="s">
        <v>79</v>
      </c>
      <c r="B13" s="18" t="s">
        <v>78</v>
      </c>
      <c r="C13" s="76">
        <v>74300.2</v>
      </c>
      <c r="D13" s="76">
        <v>75389.399999999994</v>
      </c>
      <c r="E13" s="76">
        <v>72446.5</v>
      </c>
      <c r="F13" s="76">
        <f t="shared" si="0"/>
        <v>-1853.6999999999971</v>
      </c>
      <c r="G13" s="50">
        <f t="shared" ref="G13:G18" si="2">E13/C13*100</f>
        <v>97.505121116766844</v>
      </c>
      <c r="H13" s="45" t="s">
        <v>120</v>
      </c>
      <c r="I13" s="33"/>
      <c r="J13" s="13"/>
      <c r="K13" s="25"/>
      <c r="L13" s="27"/>
      <c r="M13" s="26"/>
      <c r="P13" s="32"/>
    </row>
    <row r="14" spans="1:16" s="4" customFormat="1" x14ac:dyDescent="0.25">
      <c r="A14" s="67" t="s">
        <v>77</v>
      </c>
      <c r="B14" s="51" t="s">
        <v>76</v>
      </c>
      <c r="C14" s="52">
        <f>C15</f>
        <v>643.9</v>
      </c>
      <c r="D14" s="52">
        <f>D15</f>
        <v>643.9</v>
      </c>
      <c r="E14" s="52">
        <f>E15</f>
        <v>643.33600000000001</v>
      </c>
      <c r="F14" s="78">
        <f t="shared" si="0"/>
        <v>-0.56399999999996453</v>
      </c>
      <c r="G14" s="52">
        <f t="shared" si="2"/>
        <v>99.912408759124091</v>
      </c>
      <c r="H14" s="42"/>
      <c r="J14" s="13"/>
      <c r="M14" s="5"/>
    </row>
    <row r="15" spans="1:16" s="4" customFormat="1" ht="33" customHeight="1" x14ac:dyDescent="0.25">
      <c r="A15" s="19" t="s">
        <v>75</v>
      </c>
      <c r="B15" s="18" t="s">
        <v>74</v>
      </c>
      <c r="C15" s="50">
        <v>643.9</v>
      </c>
      <c r="D15" s="76">
        <v>643.9</v>
      </c>
      <c r="E15" s="76">
        <v>643.33600000000001</v>
      </c>
      <c r="F15" s="76">
        <f t="shared" si="0"/>
        <v>-0.56399999999996453</v>
      </c>
      <c r="G15" s="50">
        <f t="shared" si="2"/>
        <v>99.912408759124091</v>
      </c>
      <c r="H15" s="42"/>
      <c r="I15" s="15"/>
      <c r="J15" s="13"/>
      <c r="K15" s="14"/>
      <c r="M15" s="5"/>
    </row>
    <row r="16" spans="1:16" s="4" customFormat="1" ht="31.5" x14ac:dyDescent="0.25">
      <c r="A16" s="67" t="s">
        <v>73</v>
      </c>
      <c r="B16" s="51" t="s">
        <v>72</v>
      </c>
      <c r="C16" s="52">
        <f>C17+C18</f>
        <v>9155.7000000000007</v>
      </c>
      <c r="D16" s="52">
        <f>D17+D18</f>
        <v>23192.5</v>
      </c>
      <c r="E16" s="52">
        <f>E17+E18</f>
        <v>22169.599999999999</v>
      </c>
      <c r="F16" s="76">
        <f t="shared" si="0"/>
        <v>13013.899999999998</v>
      </c>
      <c r="G16" s="52">
        <f t="shared" si="2"/>
        <v>242.13986915254972</v>
      </c>
      <c r="H16" s="42"/>
      <c r="J16" s="13"/>
      <c r="M16" s="5"/>
    </row>
    <row r="17" spans="1:14" s="4" customFormat="1" ht="113.25" customHeight="1" x14ac:dyDescent="0.25">
      <c r="A17" s="69" t="s">
        <v>71</v>
      </c>
      <c r="B17" s="47" t="s">
        <v>70</v>
      </c>
      <c r="C17" s="53">
        <v>630</v>
      </c>
      <c r="D17" s="76">
        <v>15970.9</v>
      </c>
      <c r="E17" s="76">
        <v>15970.9</v>
      </c>
      <c r="F17" s="79">
        <f t="shared" si="0"/>
        <v>15340.9</v>
      </c>
      <c r="G17" s="53">
        <f t="shared" si="2"/>
        <v>2535.063492063492</v>
      </c>
      <c r="H17" s="70" t="s">
        <v>110</v>
      </c>
      <c r="I17" s="15"/>
      <c r="J17" s="13"/>
      <c r="K17" s="25"/>
      <c r="L17" s="27"/>
      <c r="M17" s="26"/>
      <c r="N17" s="31"/>
    </row>
    <row r="18" spans="1:14" s="4" customFormat="1" ht="121.5" customHeight="1" x14ac:dyDescent="0.25">
      <c r="A18" s="82" t="s">
        <v>69</v>
      </c>
      <c r="B18" s="47" t="s">
        <v>68</v>
      </c>
      <c r="C18" s="53">
        <v>8525.7000000000007</v>
      </c>
      <c r="D18" s="53">
        <v>7221.6</v>
      </c>
      <c r="E18" s="53">
        <v>6198.7</v>
      </c>
      <c r="F18" s="80">
        <f t="shared" si="0"/>
        <v>-2327.0000000000009</v>
      </c>
      <c r="G18" s="53">
        <f t="shared" si="2"/>
        <v>72.706053461885816</v>
      </c>
      <c r="H18" s="46" t="s">
        <v>121</v>
      </c>
      <c r="I18" s="15"/>
      <c r="J18" s="13"/>
      <c r="K18" s="25"/>
      <c r="L18" s="27"/>
      <c r="M18" s="26"/>
    </row>
    <row r="19" spans="1:14" s="4" customFormat="1" x14ac:dyDescent="0.2">
      <c r="A19" s="67" t="s">
        <v>67</v>
      </c>
      <c r="B19" s="51" t="s">
        <v>66</v>
      </c>
      <c r="C19" s="52">
        <f>C20+C21+C22+C23+C24+C25</f>
        <v>254467.5</v>
      </c>
      <c r="D19" s="52">
        <f>D20+D21+D22+D23+D24+D25</f>
        <v>384931.3</v>
      </c>
      <c r="E19" s="52">
        <f>E20+E21+E22+E23+E24+E25</f>
        <v>323981.40000000002</v>
      </c>
      <c r="F19" s="81">
        <f t="shared" si="0"/>
        <v>69513.900000000023</v>
      </c>
      <c r="G19" s="52">
        <f t="shared" ref="G19:G43" si="3">E19/C19*100</f>
        <v>127.31739809602406</v>
      </c>
      <c r="H19" s="75" t="s">
        <v>109</v>
      </c>
      <c r="I19" s="30"/>
      <c r="J19" s="13"/>
      <c r="K19" s="28"/>
      <c r="M19" s="5"/>
    </row>
    <row r="20" spans="1:14" s="4" customFormat="1" ht="18.75" x14ac:dyDescent="0.25">
      <c r="A20" s="19" t="s">
        <v>65</v>
      </c>
      <c r="B20" s="18" t="s">
        <v>64</v>
      </c>
      <c r="C20" s="76">
        <v>2197.4</v>
      </c>
      <c r="D20" s="76">
        <v>2197.5</v>
      </c>
      <c r="E20" s="76">
        <v>2197.4</v>
      </c>
      <c r="F20" s="76">
        <f t="shared" si="0"/>
        <v>0</v>
      </c>
      <c r="G20" s="50">
        <f t="shared" si="3"/>
        <v>100</v>
      </c>
      <c r="H20" s="42"/>
      <c r="I20" s="15"/>
      <c r="J20" s="13"/>
      <c r="K20" s="28"/>
      <c r="M20" s="5"/>
    </row>
    <row r="21" spans="1:14" s="4" customFormat="1" ht="114.75" customHeight="1" x14ac:dyDescent="0.25">
      <c r="A21" s="19" t="s">
        <v>63</v>
      </c>
      <c r="B21" s="18" t="s">
        <v>62</v>
      </c>
      <c r="C21" s="76">
        <v>4487.7</v>
      </c>
      <c r="D21" s="76">
        <v>9727.2000000000007</v>
      </c>
      <c r="E21" s="76">
        <v>9618.7000000000007</v>
      </c>
      <c r="F21" s="76">
        <f t="shared" si="0"/>
        <v>5131.0000000000009</v>
      </c>
      <c r="G21" s="50">
        <f t="shared" si="3"/>
        <v>214.33473717048824</v>
      </c>
      <c r="H21" s="45" t="s">
        <v>122</v>
      </c>
      <c r="I21" s="15"/>
      <c r="J21" s="13"/>
      <c r="K21" s="28"/>
      <c r="M21" s="5"/>
    </row>
    <row r="22" spans="1:14" s="4" customFormat="1" ht="63.75" hidden="1" x14ac:dyDescent="0.25">
      <c r="A22" s="19" t="s">
        <v>61</v>
      </c>
      <c r="B22" s="18" t="s">
        <v>60</v>
      </c>
      <c r="C22" s="50">
        <v>0</v>
      </c>
      <c r="D22" s="50"/>
      <c r="E22" s="50"/>
      <c r="F22" s="76">
        <f t="shared" si="0"/>
        <v>0</v>
      </c>
      <c r="G22" s="50" t="e">
        <f t="shared" si="3"/>
        <v>#DIV/0!</v>
      </c>
      <c r="H22" s="42" t="s">
        <v>59</v>
      </c>
      <c r="I22" s="29"/>
      <c r="J22" s="13"/>
      <c r="K22" s="28"/>
      <c r="L22" s="14"/>
      <c r="M22" s="5"/>
    </row>
    <row r="23" spans="1:14" s="4" customFormat="1" ht="113.25" customHeight="1" x14ac:dyDescent="0.25">
      <c r="A23" s="19" t="s">
        <v>58</v>
      </c>
      <c r="B23" s="18" t="s">
        <v>57</v>
      </c>
      <c r="C23" s="76">
        <v>10390</v>
      </c>
      <c r="D23" s="76">
        <v>14688.8</v>
      </c>
      <c r="E23" s="76">
        <v>14472.8</v>
      </c>
      <c r="F23" s="76">
        <f t="shared" si="0"/>
        <v>4082.7999999999993</v>
      </c>
      <c r="G23" s="50">
        <f t="shared" si="3"/>
        <v>139.29547641963427</v>
      </c>
      <c r="H23" s="45" t="s">
        <v>123</v>
      </c>
      <c r="I23" s="15"/>
      <c r="J23" s="13"/>
      <c r="K23" s="28"/>
      <c r="L23" s="6"/>
      <c r="M23" s="5"/>
    </row>
    <row r="24" spans="1:14" s="4" customFormat="1" ht="173.25" customHeight="1" x14ac:dyDescent="0.25">
      <c r="A24" s="19" t="s">
        <v>56</v>
      </c>
      <c r="B24" s="18" t="s">
        <v>55</v>
      </c>
      <c r="C24" s="76">
        <v>231972.4</v>
      </c>
      <c r="D24" s="76">
        <v>342076.1</v>
      </c>
      <c r="E24" s="76">
        <v>283450.8</v>
      </c>
      <c r="F24" s="76">
        <f t="shared" si="0"/>
        <v>51478.399999999994</v>
      </c>
      <c r="G24" s="50">
        <f t="shared" si="3"/>
        <v>122.19160555307442</v>
      </c>
      <c r="H24" s="45" t="s">
        <v>126</v>
      </c>
      <c r="I24" s="15"/>
      <c r="J24" s="13"/>
      <c r="K24" s="28"/>
      <c r="M24" s="5"/>
    </row>
    <row r="25" spans="1:14" s="4" customFormat="1" ht="122.25" customHeight="1" x14ac:dyDescent="0.25">
      <c r="A25" s="71" t="s">
        <v>54</v>
      </c>
      <c r="B25" s="18" t="s">
        <v>53</v>
      </c>
      <c r="C25" s="76">
        <v>5420</v>
      </c>
      <c r="D25" s="76">
        <v>16241.7</v>
      </c>
      <c r="E25" s="76">
        <v>14241.7</v>
      </c>
      <c r="F25" s="76">
        <f t="shared" si="0"/>
        <v>8821.7000000000007</v>
      </c>
      <c r="G25" s="50">
        <f t="shared" si="3"/>
        <v>262.76199261992622</v>
      </c>
      <c r="H25" s="74" t="s">
        <v>125</v>
      </c>
      <c r="I25" s="28"/>
      <c r="J25" s="13"/>
      <c r="K25" s="28"/>
      <c r="L25" s="6"/>
      <c r="M25" s="5"/>
    </row>
    <row r="26" spans="1:14" s="4" customFormat="1" x14ac:dyDescent="0.2">
      <c r="A26" s="72" t="s">
        <v>52</v>
      </c>
      <c r="B26" s="51" t="s">
        <v>51</v>
      </c>
      <c r="C26" s="52">
        <f>C27+C28+C29+C30</f>
        <v>549167.20000000007</v>
      </c>
      <c r="D26" s="52">
        <f>D27+D28+D29+D30</f>
        <v>1456500.1</v>
      </c>
      <c r="E26" s="52">
        <f>E27+E28+E29+E30</f>
        <v>1306973.9000000001</v>
      </c>
      <c r="F26" s="78">
        <f t="shared" si="0"/>
        <v>757806.70000000007</v>
      </c>
      <c r="G26" s="52">
        <f t="shared" si="3"/>
        <v>237.99198131279508</v>
      </c>
      <c r="H26" s="75"/>
      <c r="I26" s="28"/>
      <c r="J26" s="13"/>
      <c r="K26" s="28"/>
      <c r="M26" s="5"/>
    </row>
    <row r="27" spans="1:14" s="4" customFormat="1" ht="138" customHeight="1" x14ac:dyDescent="0.25">
      <c r="A27" s="71" t="s">
        <v>50</v>
      </c>
      <c r="B27" s="54" t="s">
        <v>49</v>
      </c>
      <c r="C27" s="76">
        <v>95190.6</v>
      </c>
      <c r="D27" s="76">
        <v>624117.4</v>
      </c>
      <c r="E27" s="76">
        <v>538388.4</v>
      </c>
      <c r="F27" s="76">
        <f t="shared" si="0"/>
        <v>443197.80000000005</v>
      </c>
      <c r="G27" s="50">
        <f t="shared" si="3"/>
        <v>565.58987967299288</v>
      </c>
      <c r="H27" s="45" t="s">
        <v>124</v>
      </c>
      <c r="I27" s="15"/>
      <c r="J27" s="13"/>
      <c r="K27" s="28"/>
      <c r="M27" s="5"/>
    </row>
    <row r="28" spans="1:14" s="4" customFormat="1" ht="200.25" customHeight="1" x14ac:dyDescent="0.25">
      <c r="A28" s="19" t="s">
        <v>48</v>
      </c>
      <c r="B28" s="18" t="s">
        <v>47</v>
      </c>
      <c r="C28" s="76">
        <v>356760.2</v>
      </c>
      <c r="D28" s="76">
        <v>695519.7</v>
      </c>
      <c r="E28" s="76">
        <v>651372.69999999995</v>
      </c>
      <c r="F28" s="76">
        <f t="shared" si="0"/>
        <v>294612.49999999994</v>
      </c>
      <c r="G28" s="50">
        <f t="shared" si="3"/>
        <v>182.57997949322819</v>
      </c>
      <c r="H28" s="45" t="s">
        <v>127</v>
      </c>
      <c r="I28" s="15"/>
      <c r="J28" s="13"/>
      <c r="M28" s="5"/>
    </row>
    <row r="29" spans="1:14" s="4" customFormat="1" ht="139.5" customHeight="1" x14ac:dyDescent="0.25">
      <c r="A29" s="19" t="s">
        <v>46</v>
      </c>
      <c r="B29" s="18" t="s">
        <v>45</v>
      </c>
      <c r="C29" s="76">
        <v>79989.600000000006</v>
      </c>
      <c r="D29" s="76">
        <v>111034.2</v>
      </c>
      <c r="E29" s="76">
        <v>91447.6</v>
      </c>
      <c r="F29" s="76">
        <f t="shared" si="0"/>
        <v>11458</v>
      </c>
      <c r="G29" s="50">
        <f t="shared" si="3"/>
        <v>114.32436216708173</v>
      </c>
      <c r="H29" s="45" t="s">
        <v>128</v>
      </c>
      <c r="I29" s="15"/>
      <c r="J29" s="13"/>
      <c r="L29" s="6"/>
      <c r="M29" s="5"/>
    </row>
    <row r="30" spans="1:14" s="4" customFormat="1" ht="83.25" customHeight="1" x14ac:dyDescent="0.25">
      <c r="A30" s="71" t="s">
        <v>44</v>
      </c>
      <c r="B30" s="18" t="s">
        <v>43</v>
      </c>
      <c r="C30" s="76">
        <v>17226.8</v>
      </c>
      <c r="D30" s="76">
        <v>25828.799999999999</v>
      </c>
      <c r="E30" s="76">
        <v>25765.200000000001</v>
      </c>
      <c r="F30" s="76">
        <f t="shared" si="0"/>
        <v>8538.4000000000015</v>
      </c>
      <c r="G30" s="50">
        <f t="shared" si="3"/>
        <v>149.56463185269465</v>
      </c>
      <c r="H30" s="45" t="s">
        <v>129</v>
      </c>
      <c r="J30" s="13"/>
      <c r="M30" s="5"/>
    </row>
    <row r="31" spans="1:14" s="4" customFormat="1" hidden="1" x14ac:dyDescent="0.25">
      <c r="A31" s="67" t="s">
        <v>42</v>
      </c>
      <c r="B31" s="51" t="s">
        <v>41</v>
      </c>
      <c r="C31" s="52">
        <f>C32</f>
        <v>0</v>
      </c>
      <c r="D31" s="52">
        <f>D32</f>
        <v>0</v>
      </c>
      <c r="E31" s="52">
        <f>E32</f>
        <v>0</v>
      </c>
      <c r="F31" s="76">
        <f t="shared" si="0"/>
        <v>0</v>
      </c>
      <c r="G31" s="52" t="e">
        <f t="shared" si="3"/>
        <v>#DIV/0!</v>
      </c>
      <c r="H31" s="42"/>
      <c r="J31" s="13"/>
      <c r="M31" s="5"/>
    </row>
    <row r="32" spans="1:14" s="4" customFormat="1" ht="132" hidden="1" customHeight="1" x14ac:dyDescent="0.25">
      <c r="A32" s="19" t="s">
        <v>40</v>
      </c>
      <c r="B32" s="18" t="s">
        <v>39</v>
      </c>
      <c r="C32" s="50">
        <v>0</v>
      </c>
      <c r="D32" s="50">
        <v>0</v>
      </c>
      <c r="E32" s="50">
        <v>0</v>
      </c>
      <c r="F32" s="76">
        <f t="shared" si="0"/>
        <v>0</v>
      </c>
      <c r="G32" s="50" t="e">
        <f t="shared" si="3"/>
        <v>#DIV/0!</v>
      </c>
      <c r="H32" s="42" t="s">
        <v>38</v>
      </c>
      <c r="I32" s="15"/>
      <c r="J32" s="13"/>
      <c r="M32" s="5"/>
    </row>
    <row r="33" spans="1:14" s="4" customFormat="1" ht="18.75" x14ac:dyDescent="0.25">
      <c r="A33" s="67" t="s">
        <v>37</v>
      </c>
      <c r="B33" s="51" t="s">
        <v>36</v>
      </c>
      <c r="C33" s="52">
        <f>C34+C35+C36+C37</f>
        <v>1149836.9999999998</v>
      </c>
      <c r="D33" s="52">
        <f>D34+D35+D36+D37</f>
        <v>1183493.7</v>
      </c>
      <c r="E33" s="52">
        <f>E34+E35+E36+E37</f>
        <v>1137032.7</v>
      </c>
      <c r="F33" s="78">
        <f t="shared" si="0"/>
        <v>-12804.299999999814</v>
      </c>
      <c r="G33" s="52">
        <f t="shared" si="3"/>
        <v>98.886424771511102</v>
      </c>
      <c r="H33" s="42"/>
      <c r="I33" s="15"/>
      <c r="J33" s="13"/>
      <c r="M33" s="5"/>
    </row>
    <row r="34" spans="1:14" s="4" customFormat="1" ht="175.5" customHeight="1" x14ac:dyDescent="0.25">
      <c r="A34" s="19" t="s">
        <v>35</v>
      </c>
      <c r="B34" s="18" t="s">
        <v>34</v>
      </c>
      <c r="C34" s="76">
        <v>491164.3</v>
      </c>
      <c r="D34" s="76">
        <v>447662.8</v>
      </c>
      <c r="E34" s="76">
        <v>419658.6</v>
      </c>
      <c r="F34" s="76">
        <f t="shared" si="0"/>
        <v>-71505.700000000012</v>
      </c>
      <c r="G34" s="50">
        <f t="shared" si="3"/>
        <v>85.441592558742556</v>
      </c>
      <c r="H34" s="45" t="s">
        <v>108</v>
      </c>
      <c r="I34" s="15"/>
      <c r="J34" s="13"/>
      <c r="M34" s="5"/>
    </row>
    <row r="35" spans="1:14" s="4" customFormat="1" ht="172.5" customHeight="1" x14ac:dyDescent="0.25">
      <c r="A35" s="19" t="s">
        <v>33</v>
      </c>
      <c r="B35" s="18" t="s">
        <v>32</v>
      </c>
      <c r="C35" s="76">
        <v>583319.1</v>
      </c>
      <c r="D35" s="76">
        <v>654025.9</v>
      </c>
      <c r="E35" s="76">
        <v>637358.19999999995</v>
      </c>
      <c r="F35" s="76">
        <f t="shared" si="0"/>
        <v>54039.099999999977</v>
      </c>
      <c r="G35" s="50">
        <f t="shared" si="3"/>
        <v>109.2640717576366</v>
      </c>
      <c r="H35" s="42" t="s">
        <v>130</v>
      </c>
      <c r="I35" s="15"/>
      <c r="J35" s="13"/>
      <c r="M35" s="5"/>
    </row>
    <row r="36" spans="1:14" s="4" customFormat="1" ht="128.25" customHeight="1" x14ac:dyDescent="0.25">
      <c r="A36" s="19" t="s">
        <v>31</v>
      </c>
      <c r="B36" s="18" t="s">
        <v>30</v>
      </c>
      <c r="C36" s="76">
        <v>10070.4</v>
      </c>
      <c r="D36" s="76">
        <v>8832.1</v>
      </c>
      <c r="E36" s="76">
        <v>8832.1</v>
      </c>
      <c r="F36" s="76">
        <f t="shared" si="0"/>
        <v>-1238.2999999999993</v>
      </c>
      <c r="G36" s="50">
        <f t="shared" si="3"/>
        <v>87.703566889100742</v>
      </c>
      <c r="H36" s="44" t="s">
        <v>107</v>
      </c>
      <c r="I36" s="15"/>
      <c r="J36" s="13"/>
      <c r="M36" s="5"/>
    </row>
    <row r="37" spans="1:14" s="4" customFormat="1" ht="133.5" customHeight="1" x14ac:dyDescent="0.25">
      <c r="A37" s="19" t="s">
        <v>29</v>
      </c>
      <c r="B37" s="18" t="s">
        <v>28</v>
      </c>
      <c r="C37" s="76">
        <v>65283.199999999997</v>
      </c>
      <c r="D37" s="76">
        <v>72972.899999999994</v>
      </c>
      <c r="E37" s="76">
        <v>71183.8</v>
      </c>
      <c r="F37" s="76">
        <f t="shared" si="0"/>
        <v>5900.6000000000058</v>
      </c>
      <c r="G37" s="50">
        <f t="shared" si="3"/>
        <v>109.03846625165434</v>
      </c>
      <c r="H37" s="73" t="s">
        <v>131</v>
      </c>
      <c r="I37" s="15"/>
      <c r="J37" s="13"/>
      <c r="M37" s="5"/>
    </row>
    <row r="38" spans="1:14" s="4" customFormat="1" x14ac:dyDescent="0.25">
      <c r="A38" s="67" t="s">
        <v>27</v>
      </c>
      <c r="B38" s="51" t="s">
        <v>26</v>
      </c>
      <c r="C38" s="52">
        <f>C39+C40</f>
        <v>109128.29999999999</v>
      </c>
      <c r="D38" s="52">
        <f>D39+D40</f>
        <v>132362.4</v>
      </c>
      <c r="E38" s="52">
        <f>E39+E40</f>
        <v>129449.5</v>
      </c>
      <c r="F38" s="78">
        <f t="shared" si="0"/>
        <v>20321.200000000012</v>
      </c>
      <c r="G38" s="52">
        <f t="shared" si="3"/>
        <v>118.62138418723652</v>
      </c>
      <c r="H38" s="42"/>
      <c r="J38" s="13"/>
      <c r="M38" s="5"/>
    </row>
    <row r="39" spans="1:14" s="4" customFormat="1" ht="64.5" customHeight="1" x14ac:dyDescent="0.25">
      <c r="A39" s="19" t="s">
        <v>25</v>
      </c>
      <c r="B39" s="18" t="s">
        <v>24</v>
      </c>
      <c r="C39" s="76">
        <v>86972.4</v>
      </c>
      <c r="D39" s="76">
        <v>104776.3</v>
      </c>
      <c r="E39" s="76">
        <v>104360</v>
      </c>
      <c r="F39" s="76">
        <f t="shared" si="0"/>
        <v>17387.600000000006</v>
      </c>
      <c r="G39" s="50">
        <f t="shared" si="3"/>
        <v>119.99208944446744</v>
      </c>
      <c r="H39" s="44" t="s">
        <v>132</v>
      </c>
      <c r="J39" s="13"/>
      <c r="M39" s="5"/>
    </row>
    <row r="40" spans="1:14" s="4" customFormat="1" ht="46.5" customHeight="1" x14ac:dyDescent="0.25">
      <c r="A40" s="19" t="s">
        <v>23</v>
      </c>
      <c r="B40" s="18" t="s">
        <v>22</v>
      </c>
      <c r="C40" s="76">
        <v>22155.9</v>
      </c>
      <c r="D40" s="76">
        <v>27586.1</v>
      </c>
      <c r="E40" s="76">
        <v>25089.5</v>
      </c>
      <c r="F40" s="76">
        <f t="shared" si="0"/>
        <v>2933.5999999999985</v>
      </c>
      <c r="G40" s="50">
        <f t="shared" si="3"/>
        <v>113.24071691964667</v>
      </c>
      <c r="H40" s="73" t="s">
        <v>133</v>
      </c>
      <c r="J40" s="13"/>
      <c r="M40" s="5"/>
    </row>
    <row r="41" spans="1:14" s="4" customFormat="1" x14ac:dyDescent="0.25">
      <c r="A41" s="67" t="s">
        <v>21</v>
      </c>
      <c r="B41" s="51" t="s">
        <v>20</v>
      </c>
      <c r="C41" s="52">
        <f>C42+C43+C45+C46</f>
        <v>171969.2</v>
      </c>
      <c r="D41" s="52">
        <f>D42+D43+D45+D46</f>
        <v>176072.7</v>
      </c>
      <c r="E41" s="52">
        <f>E42+E43+E45+E46</f>
        <v>150369.79999999999</v>
      </c>
      <c r="F41" s="78">
        <f t="shared" si="0"/>
        <v>-21599.400000000023</v>
      </c>
      <c r="G41" s="52">
        <f t="shared" si="3"/>
        <v>87.43996017891574</v>
      </c>
      <c r="H41" s="42"/>
      <c r="J41" s="13"/>
      <c r="M41" s="5"/>
    </row>
    <row r="42" spans="1:14" s="4" customFormat="1" ht="60.75" customHeight="1" x14ac:dyDescent="0.25">
      <c r="A42" s="19" t="s">
        <v>19</v>
      </c>
      <c r="B42" s="18" t="s">
        <v>18</v>
      </c>
      <c r="C42" s="50">
        <v>7358.4</v>
      </c>
      <c r="D42" s="76">
        <v>7555.3</v>
      </c>
      <c r="E42" s="76">
        <v>7548.7</v>
      </c>
      <c r="F42" s="76">
        <f t="shared" si="0"/>
        <v>190.30000000000018</v>
      </c>
      <c r="G42" s="50">
        <f t="shared" si="3"/>
        <v>102.58616003479017</v>
      </c>
      <c r="H42" s="68" t="s">
        <v>106</v>
      </c>
      <c r="I42" s="15"/>
      <c r="J42" s="13"/>
      <c r="K42" s="25"/>
      <c r="L42" s="27"/>
      <c r="M42" s="26"/>
    </row>
    <row r="43" spans="1:14" s="4" customFormat="1" ht="91.5" customHeight="1" x14ac:dyDescent="0.25">
      <c r="A43" s="96" t="s">
        <v>17</v>
      </c>
      <c r="B43" s="94" t="s">
        <v>16</v>
      </c>
      <c r="C43" s="92">
        <v>40247.300000000003</v>
      </c>
      <c r="D43" s="92">
        <v>38008.9</v>
      </c>
      <c r="E43" s="92">
        <v>35673.1</v>
      </c>
      <c r="F43" s="86">
        <f t="shared" si="0"/>
        <v>-4574.2000000000044</v>
      </c>
      <c r="G43" s="92">
        <f t="shared" si="3"/>
        <v>88.634765561913468</v>
      </c>
      <c r="H43" s="84" t="s">
        <v>134</v>
      </c>
      <c r="I43" s="15"/>
      <c r="J43" s="13"/>
      <c r="K43" s="25"/>
      <c r="L43" s="27"/>
      <c r="M43" s="26"/>
    </row>
    <row r="44" spans="1:14" s="4" customFormat="1" ht="105.75" customHeight="1" x14ac:dyDescent="0.25">
      <c r="A44" s="97"/>
      <c r="B44" s="95"/>
      <c r="C44" s="93"/>
      <c r="D44" s="93"/>
      <c r="E44" s="93"/>
      <c r="F44" s="87"/>
      <c r="G44" s="93"/>
      <c r="H44" s="85"/>
      <c r="I44" s="15"/>
      <c r="J44" s="13"/>
      <c r="K44" s="25"/>
      <c r="L44" s="27"/>
      <c r="M44" s="26"/>
    </row>
    <row r="45" spans="1:14" s="4" customFormat="1" ht="79.5" customHeight="1" x14ac:dyDescent="0.25">
      <c r="A45" s="19" t="s">
        <v>15</v>
      </c>
      <c r="B45" s="18" t="s">
        <v>14</v>
      </c>
      <c r="C45" s="50">
        <v>124363.5</v>
      </c>
      <c r="D45" s="76">
        <v>124903.4</v>
      </c>
      <c r="E45" s="76">
        <v>105072.9</v>
      </c>
      <c r="F45" s="76">
        <f t="shared" si="0"/>
        <v>-19290.600000000006</v>
      </c>
      <c r="G45" s="50">
        <f t="shared" ref="G45:G55" si="4">E45/C45*100</f>
        <v>84.488535623394327</v>
      </c>
      <c r="H45" s="68" t="s">
        <v>135</v>
      </c>
      <c r="I45" s="15"/>
      <c r="J45" s="13"/>
      <c r="K45" s="25"/>
      <c r="M45" s="5"/>
      <c r="N45" s="6"/>
    </row>
    <row r="46" spans="1:14" s="22" customFormat="1" ht="71.25" customHeight="1" x14ac:dyDescent="0.25">
      <c r="A46" s="19" t="s">
        <v>13</v>
      </c>
      <c r="B46" s="18" t="s">
        <v>12</v>
      </c>
      <c r="C46" s="50">
        <v>0</v>
      </c>
      <c r="D46" s="76">
        <v>5605.1</v>
      </c>
      <c r="E46" s="76">
        <v>2075.1</v>
      </c>
      <c r="F46" s="76">
        <f t="shared" si="0"/>
        <v>2075.1</v>
      </c>
      <c r="G46" s="50">
        <v>0</v>
      </c>
      <c r="H46" s="68" t="s">
        <v>136</v>
      </c>
      <c r="I46" s="15"/>
      <c r="J46" s="13"/>
      <c r="K46" s="25"/>
      <c r="L46" s="24"/>
      <c r="M46" s="23"/>
      <c r="N46" s="6"/>
    </row>
    <row r="47" spans="1:14" s="4" customFormat="1" x14ac:dyDescent="0.25">
      <c r="A47" s="67" t="s">
        <v>11</v>
      </c>
      <c r="B47" s="51" t="s">
        <v>10</v>
      </c>
      <c r="C47" s="52">
        <f>C48+C49</f>
        <v>67029.2</v>
      </c>
      <c r="D47" s="52">
        <f>D48+D49</f>
        <v>57644.9</v>
      </c>
      <c r="E47" s="52">
        <f>E48+E49</f>
        <v>51457.600000000006</v>
      </c>
      <c r="F47" s="78">
        <f t="shared" si="0"/>
        <v>-15571.599999999991</v>
      </c>
      <c r="G47" s="52">
        <f t="shared" si="4"/>
        <v>76.768930555638448</v>
      </c>
      <c r="H47" s="42"/>
      <c r="J47" s="13"/>
      <c r="M47" s="5"/>
    </row>
    <row r="48" spans="1:14" s="4" customFormat="1" ht="54.75" customHeight="1" x14ac:dyDescent="0.25">
      <c r="A48" s="19" t="s">
        <v>114</v>
      </c>
      <c r="B48" s="18">
        <v>1101</v>
      </c>
      <c r="C48" s="50">
        <v>19048</v>
      </c>
      <c r="D48" s="76">
        <v>33077.300000000003</v>
      </c>
      <c r="E48" s="76">
        <v>33077.300000000003</v>
      </c>
      <c r="F48" s="76">
        <f t="shared" si="0"/>
        <v>14029.300000000003</v>
      </c>
      <c r="G48" s="50">
        <f t="shared" si="4"/>
        <v>173.65235195296097</v>
      </c>
      <c r="H48" s="68" t="s">
        <v>105</v>
      </c>
      <c r="I48" s="15"/>
      <c r="J48" s="13"/>
      <c r="K48" s="21"/>
      <c r="M48" s="5"/>
    </row>
    <row r="49" spans="1:13" s="4" customFormat="1" ht="69.75" customHeight="1" x14ac:dyDescent="0.25">
      <c r="A49" s="19" t="s">
        <v>9</v>
      </c>
      <c r="B49" s="18">
        <v>1102</v>
      </c>
      <c r="C49" s="50">
        <v>47981.2</v>
      </c>
      <c r="D49" s="76">
        <v>24567.599999999999</v>
      </c>
      <c r="E49" s="76">
        <v>18380.3</v>
      </c>
      <c r="F49" s="76">
        <f t="shared" si="0"/>
        <v>-29600.899999999998</v>
      </c>
      <c r="G49" s="50">
        <f t="shared" si="4"/>
        <v>38.307295357348295</v>
      </c>
      <c r="H49" s="45" t="s">
        <v>137</v>
      </c>
      <c r="I49" s="15"/>
      <c r="J49" s="13"/>
      <c r="K49" s="20"/>
      <c r="M49" s="5"/>
    </row>
    <row r="50" spans="1:13" s="4" customFormat="1" x14ac:dyDescent="0.25">
      <c r="A50" s="67" t="s">
        <v>8</v>
      </c>
      <c r="B50" s="51" t="s">
        <v>7</v>
      </c>
      <c r="C50" s="52">
        <f>C51+C52</f>
        <v>11541.4</v>
      </c>
      <c r="D50" s="52">
        <f>D51+D52</f>
        <v>14969.8</v>
      </c>
      <c r="E50" s="52">
        <f>E51+E52</f>
        <v>14969.7</v>
      </c>
      <c r="F50" s="78">
        <f t="shared" si="0"/>
        <v>3428.3000000000011</v>
      </c>
      <c r="G50" s="52">
        <f t="shared" si="4"/>
        <v>129.70436862079126</v>
      </c>
      <c r="H50" s="42"/>
      <c r="J50" s="13"/>
      <c r="M50" s="5"/>
    </row>
    <row r="51" spans="1:13" s="4" customFormat="1" ht="33.75" customHeight="1" x14ac:dyDescent="0.25">
      <c r="A51" s="19" t="s">
        <v>113</v>
      </c>
      <c r="B51" s="18">
        <v>1201</v>
      </c>
      <c r="C51" s="76">
        <v>5253.4</v>
      </c>
      <c r="D51" s="76">
        <v>6305.8</v>
      </c>
      <c r="E51" s="76">
        <v>6305.7</v>
      </c>
      <c r="F51" s="76">
        <f t="shared" si="0"/>
        <v>1052.3000000000002</v>
      </c>
      <c r="G51" s="50">
        <f t="shared" si="4"/>
        <v>120.03083717211712</v>
      </c>
      <c r="H51" s="44" t="s">
        <v>138</v>
      </c>
      <c r="J51" s="13"/>
      <c r="M51" s="5"/>
    </row>
    <row r="52" spans="1:13" s="4" customFormat="1" ht="48" customHeight="1" x14ac:dyDescent="0.25">
      <c r="A52" s="19" t="s">
        <v>6</v>
      </c>
      <c r="B52" s="17" t="s">
        <v>5</v>
      </c>
      <c r="C52" s="76">
        <v>6288</v>
      </c>
      <c r="D52" s="76">
        <v>8664</v>
      </c>
      <c r="E52" s="76">
        <v>8664</v>
      </c>
      <c r="F52" s="76">
        <f t="shared" si="0"/>
        <v>2376</v>
      </c>
      <c r="G52" s="50">
        <f t="shared" si="4"/>
        <v>137.78625954198475</v>
      </c>
      <c r="H52" s="68" t="s">
        <v>139</v>
      </c>
      <c r="I52" s="15"/>
      <c r="J52" s="13"/>
      <c r="M52" s="5"/>
    </row>
    <row r="53" spans="1:13" s="4" customFormat="1" ht="31.5" x14ac:dyDescent="0.25">
      <c r="A53" s="67" t="s">
        <v>4</v>
      </c>
      <c r="B53" s="51" t="s">
        <v>3</v>
      </c>
      <c r="C53" s="52">
        <f>C54</f>
        <v>500</v>
      </c>
      <c r="D53" s="52">
        <f>D54</f>
        <v>0</v>
      </c>
      <c r="E53" s="52">
        <f>E54</f>
        <v>0</v>
      </c>
      <c r="F53" s="76">
        <f t="shared" si="0"/>
        <v>-500</v>
      </c>
      <c r="G53" s="52">
        <f t="shared" si="4"/>
        <v>0</v>
      </c>
      <c r="H53" s="42"/>
      <c r="J53" s="13"/>
      <c r="M53" s="5"/>
    </row>
    <row r="54" spans="1:13" s="4" customFormat="1" ht="31.5" x14ac:dyDescent="0.25">
      <c r="A54" s="19" t="s">
        <v>2</v>
      </c>
      <c r="B54" s="18" t="s">
        <v>1</v>
      </c>
      <c r="C54" s="50">
        <v>500</v>
      </c>
      <c r="D54" s="55">
        <v>0</v>
      </c>
      <c r="E54" s="55">
        <v>0</v>
      </c>
      <c r="F54" s="76">
        <f t="shared" si="0"/>
        <v>-500</v>
      </c>
      <c r="G54" s="50">
        <f t="shared" si="4"/>
        <v>0</v>
      </c>
      <c r="H54" s="77" t="s">
        <v>140</v>
      </c>
      <c r="I54" s="15"/>
      <c r="J54" s="13"/>
      <c r="K54" s="14"/>
      <c r="M54" s="5"/>
    </row>
    <row r="55" spans="1:13" s="4" customFormat="1" x14ac:dyDescent="0.25">
      <c r="A55" s="67" t="s">
        <v>0</v>
      </c>
      <c r="B55" s="51"/>
      <c r="C55" s="52">
        <f>C5+C14+C16+C19+C26+C31+C33+C38+C41+C47+C50+C53</f>
        <v>2575777</v>
      </c>
      <c r="D55" s="52">
        <f>D5+D14+D16+D19+D26+D31+D33+D38+D41+D47+D50+D53</f>
        <v>3623149.2</v>
      </c>
      <c r="E55" s="52">
        <f>E5+E14+E16+E19+E26+E31+E33+E38+E41+E47+E50+E53</f>
        <v>3320341.5359999998</v>
      </c>
      <c r="F55" s="78">
        <f t="shared" si="0"/>
        <v>744564.53599999985</v>
      </c>
      <c r="G55" s="52">
        <f t="shared" si="4"/>
        <v>128.90640517405038</v>
      </c>
      <c r="H55" s="42"/>
      <c r="J55" s="13"/>
      <c r="M55" s="5"/>
    </row>
    <row r="56" spans="1:13" s="4" customFormat="1" x14ac:dyDescent="0.25">
      <c r="A56" s="12"/>
      <c r="B56" s="11"/>
      <c r="C56" s="10"/>
      <c r="D56" s="9"/>
      <c r="E56" s="9"/>
      <c r="F56" s="9"/>
      <c r="G56" s="8"/>
      <c r="H56" s="41"/>
      <c r="J56" s="6"/>
      <c r="M56" s="5"/>
    </row>
    <row r="57" spans="1:13" s="4" customFormat="1" x14ac:dyDescent="0.25">
      <c r="A57" s="7"/>
      <c r="B57" s="56"/>
      <c r="C57" s="57"/>
      <c r="D57" s="58"/>
      <c r="E57" s="58"/>
      <c r="F57" s="58"/>
      <c r="G57" s="49"/>
      <c r="H57" s="41"/>
      <c r="J57" s="6"/>
      <c r="M57" s="5"/>
    </row>
    <row r="58" spans="1:13" s="4" customFormat="1" ht="15.75" customHeight="1" x14ac:dyDescent="0.25">
      <c r="A58" s="83" t="s">
        <v>141</v>
      </c>
      <c r="B58" s="83"/>
      <c r="C58" s="83"/>
      <c r="D58" s="83"/>
      <c r="E58" s="83"/>
      <c r="F58" s="83"/>
      <c r="G58" s="83"/>
      <c r="H58" s="83"/>
      <c r="J58" s="6"/>
      <c r="M58" s="5"/>
    </row>
    <row r="59" spans="1:13" s="4" customFormat="1" x14ac:dyDescent="0.25">
      <c r="A59" s="7"/>
      <c r="B59" s="56"/>
      <c r="C59" s="57"/>
      <c r="D59" s="59"/>
      <c r="E59" s="48"/>
      <c r="F59" s="48"/>
      <c r="G59" s="49"/>
      <c r="H59" s="41"/>
      <c r="J59" s="6"/>
      <c r="M59" s="5"/>
    </row>
    <row r="60" spans="1:13" s="4" customFormat="1" x14ac:dyDescent="0.25">
      <c r="B60" s="56"/>
      <c r="C60" s="57"/>
      <c r="D60" s="59"/>
      <c r="E60" s="48"/>
      <c r="F60" s="48"/>
      <c r="G60" s="49"/>
      <c r="H60" s="41"/>
      <c r="J60" s="6"/>
      <c r="M60" s="5"/>
    </row>
    <row r="61" spans="1:13" s="4" customFormat="1" x14ac:dyDescent="0.25">
      <c r="B61" s="56"/>
      <c r="C61" s="57"/>
      <c r="D61" s="59"/>
      <c r="E61" s="48"/>
      <c r="F61" s="48"/>
      <c r="G61" s="49"/>
      <c r="H61" s="41"/>
      <c r="J61" s="6"/>
      <c r="M61" s="5"/>
    </row>
    <row r="62" spans="1:13" s="4" customFormat="1" x14ac:dyDescent="0.25">
      <c r="B62" s="56"/>
      <c r="C62" s="57"/>
      <c r="D62" s="59"/>
      <c r="E62" s="48"/>
      <c r="F62" s="48"/>
      <c r="G62" s="49"/>
      <c r="H62" s="41"/>
      <c r="J62" s="6"/>
      <c r="M62" s="5"/>
    </row>
    <row r="63" spans="1:13" s="4" customFormat="1" x14ac:dyDescent="0.25">
      <c r="B63" s="56"/>
      <c r="C63" s="57"/>
      <c r="D63" s="59"/>
      <c r="E63" s="48"/>
      <c r="F63" s="48"/>
      <c r="G63" s="49"/>
      <c r="H63" s="41"/>
      <c r="J63" s="6"/>
      <c r="M63" s="5"/>
    </row>
  </sheetData>
  <mergeCells count="11">
    <mergeCell ref="H43:H44"/>
    <mergeCell ref="F43:F44"/>
    <mergeCell ref="A2:G2"/>
    <mergeCell ref="A1:B1"/>
    <mergeCell ref="C1:D1"/>
    <mergeCell ref="G43:G44"/>
    <mergeCell ref="E43:E44"/>
    <mergeCell ref="D43:D44"/>
    <mergeCell ref="C43:C44"/>
    <mergeCell ref="B43:B44"/>
    <mergeCell ref="A43:A44"/>
  </mergeCells>
  <pageMargins left="0" right="0" top="0" bottom="0" header="0.31496062992125984" footer="0.31496062992125984"/>
  <pageSetup paperSize="9" scale="60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2017-03-30T03:14:49Z</cp:lastPrinted>
  <dcterms:created xsi:type="dcterms:W3CDTF">2017-04-27T06:04:43Z</dcterms:created>
  <dcterms:modified xsi:type="dcterms:W3CDTF">2017-03-30T03:15:44Z</dcterms:modified>
</cp:coreProperties>
</file>