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L57" i="1" l="1"/>
  <c r="J57" i="1"/>
  <c r="H57" i="1"/>
  <c r="F57" i="1"/>
  <c r="E57" i="1"/>
  <c r="M58" i="1"/>
  <c r="M57" i="1" s="1"/>
  <c r="K58" i="1"/>
  <c r="K57" i="1" s="1"/>
  <c r="I58" i="1"/>
  <c r="I57" i="1" s="1"/>
  <c r="G58" i="1"/>
  <c r="G57" i="1" s="1"/>
  <c r="F35" i="1"/>
  <c r="M38" i="1"/>
  <c r="K38" i="1"/>
  <c r="I38" i="1"/>
  <c r="G38" i="1"/>
  <c r="D38" i="1" l="1"/>
  <c r="D58" i="1"/>
  <c r="D57" i="1" s="1"/>
  <c r="M22" i="1"/>
  <c r="K22" i="1"/>
  <c r="I22" i="1"/>
  <c r="G22" i="1"/>
  <c r="M56" i="1"/>
  <c r="K56" i="1"/>
  <c r="I56" i="1"/>
  <c r="G56" i="1"/>
  <c r="M55" i="1"/>
  <c r="K55" i="1"/>
  <c r="K54" i="1" s="1"/>
  <c r="I55" i="1"/>
  <c r="G55" i="1"/>
  <c r="M53" i="1"/>
  <c r="K53" i="1"/>
  <c r="I53" i="1"/>
  <c r="G53" i="1"/>
  <c r="M52" i="1"/>
  <c r="M51" i="1" s="1"/>
  <c r="K52" i="1"/>
  <c r="K51" i="1" s="1"/>
  <c r="I52" i="1"/>
  <c r="G52" i="1"/>
  <c r="M50" i="1"/>
  <c r="K50" i="1"/>
  <c r="I50" i="1"/>
  <c r="G50" i="1"/>
  <c r="M49" i="1"/>
  <c r="K49" i="1"/>
  <c r="I49" i="1"/>
  <c r="G49" i="1"/>
  <c r="M48" i="1"/>
  <c r="K48" i="1"/>
  <c r="I48" i="1"/>
  <c r="G48" i="1"/>
  <c r="M47" i="1"/>
  <c r="K47" i="1"/>
  <c r="I47" i="1"/>
  <c r="G47" i="1"/>
  <c r="M46" i="1"/>
  <c r="M45" i="1" s="1"/>
  <c r="K46" i="1"/>
  <c r="I46" i="1"/>
  <c r="G46" i="1"/>
  <c r="M44" i="1"/>
  <c r="K44" i="1"/>
  <c r="I44" i="1"/>
  <c r="G44" i="1"/>
  <c r="M43" i="1"/>
  <c r="K43" i="1"/>
  <c r="K42" i="1" s="1"/>
  <c r="I43" i="1"/>
  <c r="G43" i="1"/>
  <c r="M41" i="1"/>
  <c r="K41" i="1"/>
  <c r="I41" i="1"/>
  <c r="G41" i="1"/>
  <c r="M40" i="1"/>
  <c r="K40" i="1"/>
  <c r="I40" i="1"/>
  <c r="G40" i="1"/>
  <c r="M39" i="1"/>
  <c r="K39" i="1"/>
  <c r="I39" i="1"/>
  <c r="G39" i="1"/>
  <c r="M37" i="1"/>
  <c r="K37" i="1"/>
  <c r="I37" i="1"/>
  <c r="G37" i="1"/>
  <c r="M36" i="1"/>
  <c r="K36" i="1"/>
  <c r="K35" i="1" s="1"/>
  <c r="I36" i="1"/>
  <c r="G36" i="1"/>
  <c r="M34" i="1"/>
  <c r="K34" i="1"/>
  <c r="I34" i="1"/>
  <c r="G34" i="1"/>
  <c r="M33" i="1"/>
  <c r="K33" i="1"/>
  <c r="K32" i="1" s="1"/>
  <c r="I33" i="1"/>
  <c r="G33" i="1"/>
  <c r="M31" i="1"/>
  <c r="K31" i="1"/>
  <c r="I31" i="1"/>
  <c r="G31" i="1"/>
  <c r="M30" i="1"/>
  <c r="K30" i="1"/>
  <c r="I30" i="1"/>
  <c r="G30" i="1"/>
  <c r="M29" i="1"/>
  <c r="K29" i="1"/>
  <c r="I29" i="1"/>
  <c r="G29" i="1"/>
  <c r="M28" i="1"/>
  <c r="K28" i="1"/>
  <c r="I28" i="1"/>
  <c r="G28" i="1"/>
  <c r="M26" i="1"/>
  <c r="K26" i="1"/>
  <c r="I26" i="1"/>
  <c r="G26" i="1"/>
  <c r="M25" i="1"/>
  <c r="K25" i="1"/>
  <c r="I25" i="1"/>
  <c r="G25" i="1"/>
  <c r="M24" i="1"/>
  <c r="K24" i="1"/>
  <c r="I24" i="1"/>
  <c r="G24" i="1"/>
  <c r="M23" i="1"/>
  <c r="K23" i="1"/>
  <c r="I23" i="1"/>
  <c r="G23" i="1"/>
  <c r="M21" i="1"/>
  <c r="K21" i="1"/>
  <c r="I21" i="1"/>
  <c r="G21" i="1"/>
  <c r="M19" i="1"/>
  <c r="K19" i="1"/>
  <c r="I19" i="1"/>
  <c r="G19" i="1"/>
  <c r="M18" i="1"/>
  <c r="M17" i="1" s="1"/>
  <c r="K18" i="1"/>
  <c r="K17" i="1" s="1"/>
  <c r="I18" i="1"/>
  <c r="I17" i="1" s="1"/>
  <c r="G18" i="1"/>
  <c r="M16" i="1"/>
  <c r="M15" i="1" s="1"/>
  <c r="K16" i="1"/>
  <c r="K15" i="1" s="1"/>
  <c r="I16" i="1"/>
  <c r="I15" i="1" s="1"/>
  <c r="G16" i="1"/>
  <c r="M14" i="1"/>
  <c r="K14" i="1"/>
  <c r="I14" i="1"/>
  <c r="G14" i="1"/>
  <c r="M13" i="1"/>
  <c r="K13" i="1"/>
  <c r="I13" i="1"/>
  <c r="G13" i="1"/>
  <c r="M12" i="1"/>
  <c r="K12" i="1"/>
  <c r="I12" i="1"/>
  <c r="G12" i="1"/>
  <c r="M11" i="1"/>
  <c r="K11" i="1"/>
  <c r="I11" i="1"/>
  <c r="G11" i="1"/>
  <c r="M10" i="1"/>
  <c r="K10" i="1"/>
  <c r="I10" i="1"/>
  <c r="G10" i="1"/>
  <c r="M9" i="1"/>
  <c r="K9" i="1"/>
  <c r="I9" i="1"/>
  <c r="G9" i="1"/>
  <c r="M8" i="1"/>
  <c r="K8" i="1"/>
  <c r="I8" i="1"/>
  <c r="G8" i="1"/>
  <c r="M7" i="1"/>
  <c r="K7" i="1"/>
  <c r="I7" i="1"/>
  <c r="G7" i="1"/>
  <c r="L54" i="1"/>
  <c r="J54" i="1"/>
  <c r="H54" i="1"/>
  <c r="F54" i="1"/>
  <c r="E54" i="1"/>
  <c r="L51" i="1"/>
  <c r="J51" i="1"/>
  <c r="I51" i="1"/>
  <c r="H51" i="1"/>
  <c r="G51" i="1"/>
  <c r="F51" i="1"/>
  <c r="E51" i="1"/>
  <c r="L45" i="1"/>
  <c r="J45" i="1"/>
  <c r="H45" i="1"/>
  <c r="F45" i="1"/>
  <c r="E45" i="1"/>
  <c r="L42" i="1"/>
  <c r="J42" i="1"/>
  <c r="H42" i="1"/>
  <c r="F42" i="1"/>
  <c r="E42" i="1"/>
  <c r="L35" i="1"/>
  <c r="J35" i="1"/>
  <c r="H35" i="1"/>
  <c r="E35" i="1"/>
  <c r="L32" i="1"/>
  <c r="J32" i="1"/>
  <c r="H32" i="1"/>
  <c r="F32" i="1"/>
  <c r="F59" i="1" s="1"/>
  <c r="E32" i="1"/>
  <c r="L27" i="1"/>
  <c r="J27" i="1"/>
  <c r="H27" i="1"/>
  <c r="F27" i="1"/>
  <c r="E27" i="1"/>
  <c r="L20" i="1"/>
  <c r="J20" i="1"/>
  <c r="H20" i="1"/>
  <c r="F20" i="1"/>
  <c r="E20" i="1"/>
  <c r="L17" i="1"/>
  <c r="J17" i="1"/>
  <c r="H17" i="1"/>
  <c r="F17" i="1"/>
  <c r="E17" i="1"/>
  <c r="L15" i="1"/>
  <c r="J15" i="1"/>
  <c r="H15" i="1"/>
  <c r="G15" i="1"/>
  <c r="F15" i="1"/>
  <c r="E15" i="1"/>
  <c r="L6" i="1"/>
  <c r="J6" i="1"/>
  <c r="H6" i="1"/>
  <c r="F6" i="1"/>
  <c r="E6" i="1"/>
  <c r="E59" i="1" l="1"/>
  <c r="I35" i="1"/>
  <c r="D39" i="1"/>
  <c r="L59" i="1"/>
  <c r="M6" i="1"/>
  <c r="D56" i="1"/>
  <c r="M27" i="1"/>
  <c r="J59" i="1"/>
  <c r="D46" i="1"/>
  <c r="K27" i="1"/>
  <c r="K20" i="1"/>
  <c r="D22" i="1"/>
  <c r="H59" i="1"/>
  <c r="I45" i="1"/>
  <c r="G27" i="1"/>
  <c r="I27" i="1"/>
  <c r="I6" i="1"/>
  <c r="G45" i="1"/>
  <c r="I20" i="1"/>
  <c r="D34" i="1"/>
  <c r="D36" i="1"/>
  <c r="D37" i="1"/>
  <c r="M35" i="1"/>
  <c r="K45" i="1"/>
  <c r="I32" i="1"/>
  <c r="D41" i="1"/>
  <c r="D43" i="1"/>
  <c r="D44" i="1"/>
  <c r="I54" i="1"/>
  <c r="D14" i="1"/>
  <c r="D16" i="1"/>
  <c r="D15" i="1" s="1"/>
  <c r="D18" i="1"/>
  <c r="D19" i="1"/>
  <c r="D21" i="1"/>
  <c r="D23" i="1"/>
  <c r="D24" i="1"/>
  <c r="G20" i="1"/>
  <c r="D28" i="1"/>
  <c r="D29" i="1"/>
  <c r="D48" i="1"/>
  <c r="D49" i="1"/>
  <c r="D50" i="1"/>
  <c r="G35" i="1"/>
  <c r="D31" i="1"/>
  <c r="D33" i="1"/>
  <c r="M32" i="1"/>
  <c r="D52" i="1"/>
  <c r="D53" i="1"/>
  <c r="D55" i="1"/>
  <c r="M54" i="1"/>
  <c r="G17" i="1"/>
  <c r="D8" i="1"/>
  <c r="D9" i="1"/>
  <c r="D10" i="1"/>
  <c r="D12" i="1"/>
  <c r="D13" i="1"/>
  <c r="M20" i="1"/>
  <c r="D26" i="1"/>
  <c r="G6" i="1"/>
  <c r="D7" i="1"/>
  <c r="I42" i="1"/>
  <c r="M42" i="1"/>
  <c r="D47" i="1"/>
  <c r="D11" i="1"/>
  <c r="D25" i="1"/>
  <c r="D30" i="1"/>
  <c r="D40" i="1"/>
  <c r="G54" i="1"/>
  <c r="G42" i="1"/>
  <c r="G32" i="1"/>
  <c r="G59" i="1" s="1"/>
  <c r="K6" i="1"/>
  <c r="D54" i="1" l="1"/>
  <c r="M59" i="1"/>
  <c r="I59" i="1"/>
  <c r="K59" i="1"/>
  <c r="D17" i="1"/>
  <c r="D45" i="1"/>
  <c r="D32" i="1"/>
  <c r="D51" i="1"/>
  <c r="D42" i="1"/>
  <c r="D35" i="1"/>
  <c r="D20" i="1"/>
  <c r="D27" i="1"/>
  <c r="D6" i="1"/>
  <c r="D59" i="1" l="1"/>
</calcChain>
</file>

<file path=xl/sharedStrings.xml><?xml version="1.0" encoding="utf-8"?>
<sst xmlns="http://schemas.openxmlformats.org/spreadsheetml/2006/main" count="181" uniqueCount="89">
  <si>
    <t/>
  </si>
  <si>
    <t>(тыс.рублей)</t>
  </si>
  <si>
    <t>НАИМЕНОВАНИЕ</t>
  </si>
  <si>
    <t>РЗ</t>
  </si>
  <si>
    <t>ПР</t>
  </si>
  <si>
    <t>Сумма</t>
  </si>
  <si>
    <t>1</t>
  </si>
  <si>
    <t>2</t>
  </si>
  <si>
    <t>3</t>
  </si>
  <si>
    <t>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</si>
  <si>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</si>
  <si>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</si>
  <si>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</si>
  <si>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</si>
  <si>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</si>
  <si>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</si>
  <si>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</si>
  <si>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</si>
  <si>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</si>
  <si>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</si>
  <si>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</si>
  <si>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</si>
  <si>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</si>
  <si>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</si>
  <si>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</si>
  <si>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</si>
  <si>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</si>
  <si>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</si>
  <si>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</si>
  <si>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</si>
  <si>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</si>
  <si>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</si>
  <si>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</si>
  <si>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</si>
  <si>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</si>
  <si>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</si>
  <si>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</si>
  <si>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</si>
  <si>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</si>
  <si>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</si>
  <si>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</si>
  <si>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</si>
  <si>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</si>
  <si>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</si>
  <si>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</si>
  <si>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</si>
  <si>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</si>
  <si>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</si>
  <si>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</si>
  <si>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</si>
  <si>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</si>
  <si>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</si>
  <si>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</si>
  <si>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</si>
  <si>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</si>
  <si>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</si>
  <si>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</si>
  <si>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</si>
  <si>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</si>
  <si>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</si>
  <si>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</si>
  <si>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</si>
  <si>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</si>
  <si>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</si>
  <si>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</si>
  <si>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</si>
  <si>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</si>
  <si>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</si>
  <si>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</si>
  <si>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</si>
  <si>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</si>
  <si>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</si>
  <si>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</si>
  <si>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</si>
  <si>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</si>
  <si>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</si>
  <si>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Сведения о внесенных изменениях в Решение о бюджете муниципального образования городской округ "Охинский"  по разделам и подразделам классификации расходов бюджета на 2017 год</t>
  </si>
  <si>
    <t>08.06.2017 г. № 5.49-2</t>
  </si>
  <si>
    <t>Решение от 08.12.2016 г. №5.39-2</t>
  </si>
  <si>
    <t>Решение от 22.02.2017 г. № 5.43-1</t>
  </si>
  <si>
    <t>Изменение 22.02.2017 г. № 5.43-1</t>
  </si>
  <si>
    <t>Изменение 08.06.2017 г. № 5.49-2</t>
  </si>
  <si>
    <t>28.09.2017 г. № 5.53-1</t>
  </si>
  <si>
    <t>Изменение 28.09.2017 г. № 5.53-1</t>
  </si>
  <si>
    <t>14.12.2017 г. № 5.55-1</t>
  </si>
  <si>
    <t>Изменение 14.12.2017 г. № 5.55-1</t>
  </si>
  <si>
    <t>Дополнительное образование детей</t>
  </si>
  <si>
    <t>ОБСЛУЖИВАНИЕ ГОСУДАРСТВЕННОГО И МУНИЦИПАЛЬНОГО ДОЛГА</t>
  </si>
  <si>
    <t>Обслуживание внутреннего игосударственного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</si>
</sst>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7">
    <xf numFmtId="4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wrapText="1"/>
    </xf>
    <xf numFmtId="0" fontId="1" fillId="0" borderId="0" xfId="0" applyNumberFormat="1" applyFont="1" applyFill="1" applyAlignment="1">
      <alignment vertical="top" wrapText="1"/>
    </xf>
    <xf numFmtId="164" fontId="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9"/>
  <sheetViews>
    <sheetView tabSelected="1" workbookViewId="0">
      <selection activeCell="A2" sqref="A2:M2"/>
    </sheetView>
  </sheetViews>
  <sheetFormatPr defaultRowHeight="12.75" x14ac:dyDescent="0.2"/>
  <cols>
    <col min="1" max="1" width="58" customWidth="1"/>
    <col min="2" max="2" width="4.1640625" customWidth="1"/>
    <col min="3" max="3" width="4.5" customWidth="1"/>
    <col min="4" max="4" width="17.83203125" customWidth="1"/>
    <col min="5" max="6" width="17.83203125" hidden="1" customWidth="1"/>
    <col min="7" max="7" width="17.83203125" customWidth="1"/>
    <col min="8" max="8" width="17.83203125" hidden="1" customWidth="1"/>
    <col min="9" max="9" width="17.83203125" customWidth="1"/>
    <col min="10" max="10" width="17.83203125" hidden="1" customWidth="1"/>
    <col min="11" max="11" width="17.83203125" customWidth="1"/>
    <col min="12" max="12" width="17.83203125" hidden="1" customWidth="1"/>
    <col min="13" max="13" width="17.83203125" customWidth="1"/>
  </cols>
  <sheetData>
    <row r="2" spans="1:14" ht="40.5" customHeight="1" x14ac:dyDescent="0.2">
      <c r="A2" s="16" t="s">
        <v>76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6"/>
    </row>
    <row r="3" spans="1:14" ht="29.45" customHeight="1" x14ac:dyDescent="0.2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5"/>
    </row>
    <row r="4" spans="1:14" ht="50.1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78</v>
      </c>
      <c r="F4" s="1" t="s">
        <v>79</v>
      </c>
      <c r="G4" s="1" t="s">
        <v>80</v>
      </c>
      <c r="H4" s="1" t="s">
        <v>77</v>
      </c>
      <c r="I4" s="1" t="s">
        <v>81</v>
      </c>
      <c r="J4" s="1" t="s">
        <v>82</v>
      </c>
      <c r="K4" s="1" t="s">
        <v>83</v>
      </c>
      <c r="L4" s="1" t="s">
        <v>84</v>
      </c>
      <c r="M4" s="1" t="s">
        <v>85</v>
      </c>
    </row>
    <row r="5" spans="1:14" ht="21.6" customHeight="1" x14ac:dyDescent="0.2">
      <c r="A5" s="2" t="s">
        <v>6</v>
      </c>
      <c r="B5" s="2" t="s">
        <v>7</v>
      </c>
      <c r="C5" s="2" t="s">
        <v>8</v>
      </c>
      <c r="D5" s="2" t="s">
        <v>9</v>
      </c>
      <c r="E5" s="2"/>
      <c r="F5" s="2"/>
      <c r="G5" s="2">
        <v>5</v>
      </c>
      <c r="H5" s="2"/>
      <c r="I5" s="2">
        <v>6</v>
      </c>
      <c r="J5" s="2"/>
      <c r="K5" s="2">
        <v>7</v>
      </c>
      <c r="L5" s="2"/>
      <c r="M5" s="2">
        <v>8</v>
      </c>
    </row>
    <row r="6" spans="1:14" ht="15" customHeight="1" x14ac:dyDescent="0.25">
      <c r="A6" s="3" t="s">
        <v>10</v>
      </c>
      <c r="B6" s="3" t="s">
        <v>11</v>
      </c>
      <c r="C6" s="3" t="s">
        <v>12</v>
      </c>
      <c r="D6" s="7">
        <f>SUM(D7:D14)</f>
        <v>1553.49999999998</v>
      </c>
      <c r="E6" s="7">
        <f t="shared" ref="E6:M6" si="0">SUM(E7:E14)</f>
        <v>198235.30000000002</v>
      </c>
      <c r="F6" s="7">
        <f t="shared" si="0"/>
        <v>206186.6</v>
      </c>
      <c r="G6" s="7">
        <f t="shared" si="0"/>
        <v>7951.2999999999884</v>
      </c>
      <c r="H6" s="7">
        <f t="shared" si="0"/>
        <v>208767</v>
      </c>
      <c r="I6" s="7">
        <f t="shared" si="0"/>
        <v>2580.3999999999869</v>
      </c>
      <c r="J6" s="7">
        <f t="shared" si="0"/>
        <v>206480.7</v>
      </c>
      <c r="K6" s="7">
        <f t="shared" si="0"/>
        <v>-2286.2999999999879</v>
      </c>
      <c r="L6" s="7">
        <f t="shared" si="0"/>
        <v>199788.79999999999</v>
      </c>
      <c r="M6" s="7">
        <f t="shared" si="0"/>
        <v>-6691.9000000000069</v>
      </c>
    </row>
    <row r="7" spans="1:14" ht="52.35" customHeight="1" x14ac:dyDescent="0.25">
      <c r="A7" s="4" t="s">
        <v>13</v>
      </c>
      <c r="B7" s="4" t="s">
        <v>11</v>
      </c>
      <c r="C7" s="4" t="s">
        <v>14</v>
      </c>
      <c r="D7" s="8">
        <f>SUM(G7+I7+K7+M7)</f>
        <v>254.39999999999964</v>
      </c>
      <c r="E7" s="8">
        <v>4003</v>
      </c>
      <c r="F7" s="8">
        <v>4003</v>
      </c>
      <c r="G7" s="8">
        <f>SUM(F7-E7)</f>
        <v>0</v>
      </c>
      <c r="H7" s="8">
        <v>4003</v>
      </c>
      <c r="I7" s="8">
        <f>SUM(H7-F7)</f>
        <v>0</v>
      </c>
      <c r="J7" s="8">
        <v>4025.4</v>
      </c>
      <c r="K7" s="8">
        <f>SUM(J7-H7)</f>
        <v>22.400000000000091</v>
      </c>
      <c r="L7" s="8">
        <v>4257.3999999999996</v>
      </c>
      <c r="M7" s="8">
        <f>SUM(L7-J7)</f>
        <v>231.99999999999955</v>
      </c>
    </row>
    <row r="8" spans="1:14" ht="69.400000000000006" customHeight="1" x14ac:dyDescent="0.25">
      <c r="A8" s="4" t="s">
        <v>15</v>
      </c>
      <c r="B8" s="4" t="s">
        <v>11</v>
      </c>
      <c r="C8" s="4" t="s">
        <v>16</v>
      </c>
      <c r="D8" s="8">
        <f t="shared" ref="D8:D14" si="1">SUM(G8+I8+K8+M8)</f>
        <v>554.19999999999891</v>
      </c>
      <c r="E8" s="8">
        <v>9324.1</v>
      </c>
      <c r="F8" s="8">
        <v>9434.1</v>
      </c>
      <c r="G8" s="8">
        <f t="shared" ref="G8:G14" si="2">SUM(F8-E8)</f>
        <v>110</v>
      </c>
      <c r="H8" s="8">
        <v>9634.1</v>
      </c>
      <c r="I8" s="8">
        <f t="shared" ref="I8:I14" si="3">SUM(H8-F8)</f>
        <v>200</v>
      </c>
      <c r="J8" s="8">
        <v>9634.1</v>
      </c>
      <c r="K8" s="8">
        <f t="shared" ref="K8:K14" si="4">SUM(J8-H8)</f>
        <v>0</v>
      </c>
      <c r="L8" s="8">
        <v>9878.2999999999993</v>
      </c>
      <c r="M8" s="8">
        <f t="shared" ref="M8:M14" si="5">SUM(L8-J8)</f>
        <v>244.19999999999891</v>
      </c>
    </row>
    <row r="9" spans="1:14" ht="69.400000000000006" customHeight="1" x14ac:dyDescent="0.25">
      <c r="A9" s="4" t="s">
        <v>17</v>
      </c>
      <c r="B9" s="4" t="s">
        <v>11</v>
      </c>
      <c r="C9" s="4" t="s">
        <v>18</v>
      </c>
      <c r="D9" s="8">
        <f t="shared" si="1"/>
        <v>1627.7999999999884</v>
      </c>
      <c r="E9" s="8">
        <v>68212.600000000006</v>
      </c>
      <c r="F9" s="8">
        <v>69642.399999999994</v>
      </c>
      <c r="G9" s="8">
        <f t="shared" si="2"/>
        <v>1429.7999999999884</v>
      </c>
      <c r="H9" s="8">
        <v>69642.399999999994</v>
      </c>
      <c r="I9" s="8">
        <f t="shared" si="3"/>
        <v>0</v>
      </c>
      <c r="J9" s="8">
        <v>70221.3</v>
      </c>
      <c r="K9" s="8">
        <f t="shared" si="4"/>
        <v>578.90000000000873</v>
      </c>
      <c r="L9" s="8">
        <v>69840.399999999994</v>
      </c>
      <c r="M9" s="8">
        <f t="shared" si="5"/>
        <v>-380.90000000000873</v>
      </c>
    </row>
    <row r="10" spans="1:14" ht="15" customHeight="1" x14ac:dyDescent="0.25">
      <c r="A10" s="4" t="s">
        <v>19</v>
      </c>
      <c r="B10" s="4" t="s">
        <v>11</v>
      </c>
      <c r="C10" s="4" t="s">
        <v>20</v>
      </c>
      <c r="D10" s="8">
        <f t="shared" si="1"/>
        <v>0</v>
      </c>
      <c r="E10" s="8">
        <v>0</v>
      </c>
      <c r="F10" s="8"/>
      <c r="G10" s="8">
        <f t="shared" si="2"/>
        <v>0</v>
      </c>
      <c r="H10" s="8"/>
      <c r="I10" s="8">
        <f t="shared" si="3"/>
        <v>0</v>
      </c>
      <c r="J10" s="8"/>
      <c r="K10" s="8">
        <f t="shared" si="4"/>
        <v>0</v>
      </c>
      <c r="L10" s="8"/>
      <c r="M10" s="8">
        <f t="shared" si="5"/>
        <v>0</v>
      </c>
    </row>
    <row r="11" spans="1:14" ht="52.35" customHeight="1" x14ac:dyDescent="0.25">
      <c r="A11" s="4" t="s">
        <v>21</v>
      </c>
      <c r="B11" s="4" t="s">
        <v>11</v>
      </c>
      <c r="C11" s="4" t="s">
        <v>22</v>
      </c>
      <c r="D11" s="8">
        <f t="shared" si="1"/>
        <v>-39.900000000001455</v>
      </c>
      <c r="E11" s="8">
        <v>33083.800000000003</v>
      </c>
      <c r="F11" s="8">
        <v>34236.800000000003</v>
      </c>
      <c r="G11" s="8">
        <f t="shared" si="2"/>
        <v>1153</v>
      </c>
      <c r="H11" s="8">
        <v>34028.6</v>
      </c>
      <c r="I11" s="8">
        <f t="shared" si="3"/>
        <v>-208.20000000000437</v>
      </c>
      <c r="J11" s="8">
        <v>34042.6</v>
      </c>
      <c r="K11" s="8">
        <f t="shared" si="4"/>
        <v>14</v>
      </c>
      <c r="L11" s="8">
        <v>33043.9</v>
      </c>
      <c r="M11" s="8">
        <f t="shared" si="5"/>
        <v>-998.69999999999709</v>
      </c>
    </row>
    <row r="12" spans="1:14" ht="34.35" customHeight="1" x14ac:dyDescent="0.25">
      <c r="A12" s="4" t="s">
        <v>23</v>
      </c>
      <c r="B12" s="4" t="s">
        <v>11</v>
      </c>
      <c r="C12" s="4" t="s">
        <v>24</v>
      </c>
      <c r="D12" s="8">
        <f t="shared" si="1"/>
        <v>0</v>
      </c>
      <c r="E12" s="8">
        <v>4638.2</v>
      </c>
      <c r="F12" s="8">
        <v>4638.2</v>
      </c>
      <c r="G12" s="8">
        <f t="shared" si="2"/>
        <v>0</v>
      </c>
      <c r="H12" s="8">
        <v>4638.2</v>
      </c>
      <c r="I12" s="8">
        <f t="shared" si="3"/>
        <v>0</v>
      </c>
      <c r="J12" s="8">
        <v>4638.2</v>
      </c>
      <c r="K12" s="8">
        <f t="shared" si="4"/>
        <v>0</v>
      </c>
      <c r="L12" s="8">
        <v>4638.2</v>
      </c>
      <c r="M12" s="8">
        <f t="shared" si="5"/>
        <v>0</v>
      </c>
    </row>
    <row r="13" spans="1:14" ht="15" customHeight="1" x14ac:dyDescent="0.25">
      <c r="A13" s="4" t="s">
        <v>25</v>
      </c>
      <c r="B13" s="4" t="s">
        <v>11</v>
      </c>
      <c r="C13" s="4" t="s">
        <v>26</v>
      </c>
      <c r="D13" s="8">
        <f t="shared" si="1"/>
        <v>-5878.4</v>
      </c>
      <c r="E13" s="8">
        <v>10000</v>
      </c>
      <c r="F13" s="8">
        <v>10000</v>
      </c>
      <c r="G13" s="8">
        <f t="shared" si="2"/>
        <v>0</v>
      </c>
      <c r="H13" s="8">
        <v>10000</v>
      </c>
      <c r="I13" s="8">
        <f t="shared" si="3"/>
        <v>0</v>
      </c>
      <c r="J13" s="8">
        <v>6294.1</v>
      </c>
      <c r="K13" s="8">
        <f t="shared" si="4"/>
        <v>-3705.8999999999996</v>
      </c>
      <c r="L13" s="8">
        <v>4121.6000000000004</v>
      </c>
      <c r="M13" s="8">
        <f t="shared" si="5"/>
        <v>-2172.5</v>
      </c>
    </row>
    <row r="14" spans="1:14" ht="15" customHeight="1" x14ac:dyDescent="0.25">
      <c r="A14" s="4" t="s">
        <v>27</v>
      </c>
      <c r="B14" s="4" t="s">
        <v>11</v>
      </c>
      <c r="C14" s="4" t="s">
        <v>28</v>
      </c>
      <c r="D14" s="8">
        <f t="shared" si="1"/>
        <v>5035.3999999999942</v>
      </c>
      <c r="E14" s="8">
        <v>68973.600000000006</v>
      </c>
      <c r="F14" s="8">
        <v>74232.100000000006</v>
      </c>
      <c r="G14" s="8">
        <f t="shared" si="2"/>
        <v>5258.5</v>
      </c>
      <c r="H14" s="8">
        <v>76820.7</v>
      </c>
      <c r="I14" s="8">
        <f t="shared" si="3"/>
        <v>2588.5999999999913</v>
      </c>
      <c r="J14" s="8">
        <v>77625</v>
      </c>
      <c r="K14" s="8">
        <f t="shared" si="4"/>
        <v>804.30000000000291</v>
      </c>
      <c r="L14" s="8">
        <v>74009</v>
      </c>
      <c r="M14" s="8">
        <f t="shared" si="5"/>
        <v>-3616</v>
      </c>
    </row>
    <row r="15" spans="1:14" ht="15" hidden="1" customHeight="1" x14ac:dyDescent="0.25">
      <c r="A15" s="3" t="s">
        <v>29</v>
      </c>
      <c r="B15" s="3" t="s">
        <v>14</v>
      </c>
      <c r="C15" s="3" t="s">
        <v>12</v>
      </c>
      <c r="D15" s="7">
        <f>SUM(D16)</f>
        <v>0</v>
      </c>
      <c r="E15" s="7">
        <f t="shared" ref="E15:M15" si="6">SUM(E16)</f>
        <v>0</v>
      </c>
      <c r="F15" s="7">
        <f t="shared" si="6"/>
        <v>0</v>
      </c>
      <c r="G15" s="7">
        <f t="shared" si="6"/>
        <v>0</v>
      </c>
      <c r="H15" s="7">
        <f t="shared" si="6"/>
        <v>0</v>
      </c>
      <c r="I15" s="7">
        <f t="shared" si="6"/>
        <v>0</v>
      </c>
      <c r="J15" s="7">
        <f t="shared" si="6"/>
        <v>0</v>
      </c>
      <c r="K15" s="7">
        <f t="shared" si="6"/>
        <v>0</v>
      </c>
      <c r="L15" s="7">
        <f t="shared" si="6"/>
        <v>0</v>
      </c>
      <c r="M15" s="7">
        <f t="shared" si="6"/>
        <v>0</v>
      </c>
    </row>
    <row r="16" spans="1:14" ht="15" hidden="1" customHeight="1" x14ac:dyDescent="0.25">
      <c r="A16" s="4" t="s">
        <v>30</v>
      </c>
      <c r="B16" s="4" t="s">
        <v>14</v>
      </c>
      <c r="C16" s="4" t="s">
        <v>18</v>
      </c>
      <c r="D16" s="8">
        <f>SUM(G16+I16+K16+M16)</f>
        <v>0</v>
      </c>
      <c r="E16" s="8"/>
      <c r="F16" s="8"/>
      <c r="G16" s="8">
        <f>SUM(F16-E16)</f>
        <v>0</v>
      </c>
      <c r="H16" s="8"/>
      <c r="I16" s="8">
        <f>SUM(H16-F16)</f>
        <v>0</v>
      </c>
      <c r="J16" s="8"/>
      <c r="K16" s="8">
        <f>SUM(J16-H16)</f>
        <v>0</v>
      </c>
      <c r="L16" s="8"/>
      <c r="M16" s="8">
        <f>SUM(L16-J16)</f>
        <v>0</v>
      </c>
    </row>
    <row r="17" spans="1:13" ht="34.35" customHeight="1" x14ac:dyDescent="0.25">
      <c r="A17" s="3" t="s">
        <v>31</v>
      </c>
      <c r="B17" s="3" t="s">
        <v>16</v>
      </c>
      <c r="C17" s="3" t="s">
        <v>12</v>
      </c>
      <c r="D17" s="7">
        <f>SUM(D18:D19)</f>
        <v>940.39999999999964</v>
      </c>
      <c r="E17" s="7">
        <f t="shared" ref="E17:M17" si="7">SUM(E18:E19)</f>
        <v>2704.9</v>
      </c>
      <c r="F17" s="7">
        <f t="shared" si="7"/>
        <v>3727.8</v>
      </c>
      <c r="G17" s="7">
        <f t="shared" si="7"/>
        <v>1022.9000000000001</v>
      </c>
      <c r="H17" s="7">
        <f t="shared" si="7"/>
        <v>3799.3</v>
      </c>
      <c r="I17" s="7">
        <f t="shared" si="7"/>
        <v>71.5</v>
      </c>
      <c r="J17" s="7">
        <f t="shared" si="7"/>
        <v>7651.9000000000005</v>
      </c>
      <c r="K17" s="7">
        <f t="shared" si="7"/>
        <v>3852.6000000000004</v>
      </c>
      <c r="L17" s="7">
        <f t="shared" si="7"/>
        <v>3645.2999999999997</v>
      </c>
      <c r="M17" s="7">
        <f t="shared" si="7"/>
        <v>-4006.6000000000008</v>
      </c>
    </row>
    <row r="18" spans="1:13" ht="52.35" customHeight="1" x14ac:dyDescent="0.25">
      <c r="A18" s="4" t="s">
        <v>32</v>
      </c>
      <c r="B18" s="4" t="s">
        <v>16</v>
      </c>
      <c r="C18" s="4" t="s">
        <v>33</v>
      </c>
      <c r="D18" s="8">
        <f t="shared" ref="D18:D19" si="8">SUM(G18+I18+K18+M18)</f>
        <v>-262.30000000000018</v>
      </c>
      <c r="E18" s="8">
        <v>640</v>
      </c>
      <c r="F18" s="8">
        <v>640</v>
      </c>
      <c r="G18" s="8">
        <f t="shared" ref="G18:G19" si="9">SUM(F18-E18)</f>
        <v>0</v>
      </c>
      <c r="H18" s="8">
        <v>640</v>
      </c>
      <c r="I18" s="8">
        <f t="shared" ref="I18:I19" si="10">SUM(H18-F18)</f>
        <v>0</v>
      </c>
      <c r="J18" s="8">
        <v>4492.6000000000004</v>
      </c>
      <c r="K18" s="8">
        <f t="shared" ref="K18:K19" si="11">SUM(J18-H18)</f>
        <v>3852.6000000000004</v>
      </c>
      <c r="L18" s="8">
        <v>377.7</v>
      </c>
      <c r="M18" s="8">
        <f t="shared" ref="M18:M19" si="12">SUM(L18-J18)</f>
        <v>-4114.9000000000005</v>
      </c>
    </row>
    <row r="19" spans="1:13" ht="50.25" customHeight="1" x14ac:dyDescent="0.25">
      <c r="A19" s="4" t="s">
        <v>35</v>
      </c>
      <c r="B19" s="4" t="s">
        <v>16</v>
      </c>
      <c r="C19" s="4" t="s">
        <v>36</v>
      </c>
      <c r="D19" s="8">
        <f t="shared" si="8"/>
        <v>1202.6999999999998</v>
      </c>
      <c r="E19" s="8">
        <v>2064.9</v>
      </c>
      <c r="F19" s="8">
        <v>3087.8</v>
      </c>
      <c r="G19" s="8">
        <f t="shared" si="9"/>
        <v>1022.9000000000001</v>
      </c>
      <c r="H19" s="8">
        <v>3159.3</v>
      </c>
      <c r="I19" s="8">
        <f t="shared" si="10"/>
        <v>71.5</v>
      </c>
      <c r="J19" s="8">
        <v>3159.3</v>
      </c>
      <c r="K19" s="8">
        <f t="shared" si="11"/>
        <v>0</v>
      </c>
      <c r="L19" s="8">
        <v>3267.6</v>
      </c>
      <c r="M19" s="8">
        <f t="shared" si="12"/>
        <v>108.29999999999973</v>
      </c>
    </row>
    <row r="20" spans="1:13" ht="15" customHeight="1" x14ac:dyDescent="0.25">
      <c r="A20" s="3" t="s">
        <v>37</v>
      </c>
      <c r="B20" s="3" t="s">
        <v>18</v>
      </c>
      <c r="C20" s="3" t="s">
        <v>12</v>
      </c>
      <c r="D20" s="7">
        <f>SUM(D21:D26)</f>
        <v>186377.59999999998</v>
      </c>
      <c r="E20" s="7">
        <f t="shared" ref="E20:M20" si="13">SUM(E21:E26)</f>
        <v>217969.3</v>
      </c>
      <c r="F20" s="7">
        <f t="shared" si="13"/>
        <v>353223.89999999997</v>
      </c>
      <c r="G20" s="7">
        <f t="shared" si="13"/>
        <v>135254.59999999998</v>
      </c>
      <c r="H20" s="7">
        <f t="shared" si="13"/>
        <v>420967.9</v>
      </c>
      <c r="I20" s="7">
        <f t="shared" si="13"/>
        <v>67744.000000000029</v>
      </c>
      <c r="J20" s="7">
        <f t="shared" si="13"/>
        <v>417145.2</v>
      </c>
      <c r="K20" s="7">
        <f t="shared" si="13"/>
        <v>-3822.7000000000007</v>
      </c>
      <c r="L20" s="7">
        <f t="shared" si="13"/>
        <v>404346.89999999997</v>
      </c>
      <c r="M20" s="7">
        <f t="shared" si="13"/>
        <v>-12798.300000000012</v>
      </c>
    </row>
    <row r="21" spans="1:13" ht="15" customHeight="1" x14ac:dyDescent="0.25">
      <c r="A21" s="4" t="s">
        <v>38</v>
      </c>
      <c r="B21" s="4" t="s">
        <v>18</v>
      </c>
      <c r="C21" s="4" t="s">
        <v>11</v>
      </c>
      <c r="D21" s="8">
        <f t="shared" ref="D21:D26" si="14">SUM(G21+I21+K21+M21)</f>
        <v>0</v>
      </c>
      <c r="E21" s="8">
        <v>2256.1</v>
      </c>
      <c r="F21" s="8">
        <v>2256.1</v>
      </c>
      <c r="G21" s="8">
        <f t="shared" ref="G21:G26" si="15">SUM(F21-E21)</f>
        <v>0</v>
      </c>
      <c r="H21" s="8">
        <v>2256.1</v>
      </c>
      <c r="I21" s="8">
        <f t="shared" ref="I21:I26" si="16">SUM(H21-F21)</f>
        <v>0</v>
      </c>
      <c r="J21" s="8">
        <v>2256.1</v>
      </c>
      <c r="K21" s="8">
        <f t="shared" ref="K21:K26" si="17">SUM(J21-H21)</f>
        <v>0</v>
      </c>
      <c r="L21" s="8">
        <v>2256.1</v>
      </c>
      <c r="M21" s="8">
        <f t="shared" ref="M21:M26" si="18">SUM(L21-J21)</f>
        <v>0</v>
      </c>
    </row>
    <row r="22" spans="1:13" ht="15" customHeight="1" x14ac:dyDescent="0.25">
      <c r="A22" s="4" t="s">
        <v>39</v>
      </c>
      <c r="B22" s="4" t="s">
        <v>18</v>
      </c>
      <c r="C22" s="4" t="s">
        <v>20</v>
      </c>
      <c r="D22" s="8">
        <f t="shared" ref="D22" si="19">SUM(G22+I22+K22+M22)</f>
        <v>-3550.1000000000004</v>
      </c>
      <c r="E22" s="8">
        <v>9051.1</v>
      </c>
      <c r="F22" s="8">
        <v>9351.1</v>
      </c>
      <c r="G22" s="8">
        <f t="shared" ref="G22" si="20">SUM(F22-E22)</f>
        <v>300</v>
      </c>
      <c r="H22" s="8">
        <v>5501</v>
      </c>
      <c r="I22" s="8">
        <f t="shared" ref="I22" si="21">SUM(H22-F22)</f>
        <v>-3850.1000000000004</v>
      </c>
      <c r="J22" s="8">
        <v>5501</v>
      </c>
      <c r="K22" s="8">
        <f t="shared" ref="K22" si="22">SUM(J22-H22)</f>
        <v>0</v>
      </c>
      <c r="L22" s="8">
        <v>5501</v>
      </c>
      <c r="M22" s="8">
        <f t="shared" ref="M22" si="23">SUM(L22-J22)</f>
        <v>0</v>
      </c>
    </row>
    <row r="23" spans="1:13" ht="15" customHeight="1" x14ac:dyDescent="0.25">
      <c r="A23" s="4" t="s">
        <v>40</v>
      </c>
      <c r="B23" s="4" t="s">
        <v>18</v>
      </c>
      <c r="C23" s="4" t="s">
        <v>24</v>
      </c>
      <c r="D23" s="8">
        <f t="shared" si="14"/>
        <v>3852.6</v>
      </c>
      <c r="E23" s="8">
        <v>0</v>
      </c>
      <c r="F23" s="8"/>
      <c r="G23" s="8">
        <f t="shared" si="15"/>
        <v>0</v>
      </c>
      <c r="H23" s="8"/>
      <c r="I23" s="8">
        <f t="shared" si="16"/>
        <v>0</v>
      </c>
      <c r="J23" s="8"/>
      <c r="K23" s="8">
        <f t="shared" si="17"/>
        <v>0</v>
      </c>
      <c r="L23" s="8">
        <v>3852.6</v>
      </c>
      <c r="M23" s="8">
        <f t="shared" si="18"/>
        <v>3852.6</v>
      </c>
    </row>
    <row r="24" spans="1:13" ht="15" customHeight="1" x14ac:dyDescent="0.25">
      <c r="A24" s="4" t="s">
        <v>41</v>
      </c>
      <c r="B24" s="4" t="s">
        <v>18</v>
      </c>
      <c r="C24" s="4" t="s">
        <v>42</v>
      </c>
      <c r="D24" s="8">
        <f t="shared" si="14"/>
        <v>-2211</v>
      </c>
      <c r="E24" s="8">
        <v>12675.3</v>
      </c>
      <c r="F24" s="8">
        <v>12675.3</v>
      </c>
      <c r="G24" s="8">
        <f t="shared" si="15"/>
        <v>0</v>
      </c>
      <c r="H24" s="8">
        <v>12675.3</v>
      </c>
      <c r="I24" s="8">
        <f t="shared" si="16"/>
        <v>0</v>
      </c>
      <c r="J24" s="8">
        <v>12675.3</v>
      </c>
      <c r="K24" s="8">
        <f t="shared" si="17"/>
        <v>0</v>
      </c>
      <c r="L24" s="8">
        <v>10464.299999999999</v>
      </c>
      <c r="M24" s="8">
        <f t="shared" si="18"/>
        <v>-2211</v>
      </c>
    </row>
    <row r="25" spans="1:13" ht="15" customHeight="1" x14ac:dyDescent="0.25">
      <c r="A25" s="4" t="s">
        <v>43</v>
      </c>
      <c r="B25" s="4" t="s">
        <v>18</v>
      </c>
      <c r="C25" s="4" t="s">
        <v>33</v>
      </c>
      <c r="D25" s="8">
        <f t="shared" si="14"/>
        <v>180908.79999999999</v>
      </c>
      <c r="E25" s="8">
        <v>183775</v>
      </c>
      <c r="F25" s="8">
        <v>318461.59999999998</v>
      </c>
      <c r="G25" s="8">
        <f t="shared" si="15"/>
        <v>134686.59999999998</v>
      </c>
      <c r="H25" s="8">
        <v>376792</v>
      </c>
      <c r="I25" s="8">
        <f t="shared" si="16"/>
        <v>58330.400000000023</v>
      </c>
      <c r="J25" s="8">
        <v>376792</v>
      </c>
      <c r="K25" s="8">
        <f t="shared" si="17"/>
        <v>0</v>
      </c>
      <c r="L25" s="8">
        <v>364683.8</v>
      </c>
      <c r="M25" s="8">
        <f t="shared" si="18"/>
        <v>-12108.200000000012</v>
      </c>
    </row>
    <row r="26" spans="1:13" ht="34.35" customHeight="1" x14ac:dyDescent="0.25">
      <c r="A26" s="4" t="s">
        <v>44</v>
      </c>
      <c r="B26" s="4" t="s">
        <v>18</v>
      </c>
      <c r="C26" s="4" t="s">
        <v>45</v>
      </c>
      <c r="D26" s="8">
        <f t="shared" si="14"/>
        <v>7377.2999999999993</v>
      </c>
      <c r="E26" s="8">
        <v>10211.799999999999</v>
      </c>
      <c r="F26" s="8">
        <v>10479.799999999999</v>
      </c>
      <c r="G26" s="8">
        <f t="shared" si="15"/>
        <v>268</v>
      </c>
      <c r="H26" s="8">
        <v>23743.5</v>
      </c>
      <c r="I26" s="8">
        <f t="shared" si="16"/>
        <v>13263.7</v>
      </c>
      <c r="J26" s="8">
        <v>19920.8</v>
      </c>
      <c r="K26" s="8">
        <f t="shared" si="17"/>
        <v>-3822.7000000000007</v>
      </c>
      <c r="L26" s="8">
        <v>17589.099999999999</v>
      </c>
      <c r="M26" s="8">
        <f t="shared" si="18"/>
        <v>-2331.7000000000007</v>
      </c>
    </row>
    <row r="27" spans="1:13" ht="34.35" customHeight="1" x14ac:dyDescent="0.25">
      <c r="A27" s="3" t="s">
        <v>46</v>
      </c>
      <c r="B27" s="3" t="s">
        <v>20</v>
      </c>
      <c r="C27" s="3" t="s">
        <v>12</v>
      </c>
      <c r="D27" s="7">
        <f>SUM(D28:D31)</f>
        <v>888840.7</v>
      </c>
      <c r="E27" s="7">
        <f t="shared" ref="E27:M27" si="24">SUM(E28:E31)</f>
        <v>536935</v>
      </c>
      <c r="F27" s="7">
        <f t="shared" si="24"/>
        <v>755336.2</v>
      </c>
      <c r="G27" s="7">
        <f t="shared" si="24"/>
        <v>218401.19999999995</v>
      </c>
      <c r="H27" s="7">
        <f t="shared" si="24"/>
        <v>1283366.2</v>
      </c>
      <c r="I27" s="7">
        <f t="shared" si="24"/>
        <v>528030.00000000012</v>
      </c>
      <c r="J27" s="7">
        <f t="shared" si="24"/>
        <v>1369529.6</v>
      </c>
      <c r="K27" s="7">
        <f t="shared" si="24"/>
        <v>86163.4</v>
      </c>
      <c r="L27" s="7">
        <f t="shared" si="24"/>
        <v>1425775.7</v>
      </c>
      <c r="M27" s="7">
        <f t="shared" si="24"/>
        <v>56246.099999999955</v>
      </c>
    </row>
    <row r="28" spans="1:13" ht="15" customHeight="1" x14ac:dyDescent="0.25">
      <c r="A28" s="4" t="s">
        <v>47</v>
      </c>
      <c r="B28" s="4" t="s">
        <v>20</v>
      </c>
      <c r="C28" s="4" t="s">
        <v>11</v>
      </c>
      <c r="D28" s="8">
        <f t="shared" ref="D28:D31" si="25">SUM(G28+I28+K28+M28)</f>
        <v>606765.5</v>
      </c>
      <c r="E28" s="8">
        <v>300866</v>
      </c>
      <c r="F28" s="8">
        <v>399805.1</v>
      </c>
      <c r="G28" s="8">
        <f t="shared" ref="G28:G31" si="26">SUM(F28-E28)</f>
        <v>98939.099999999977</v>
      </c>
      <c r="H28" s="8">
        <v>771815.4</v>
      </c>
      <c r="I28" s="8">
        <f t="shared" ref="I28:I31" si="27">SUM(H28-F28)</f>
        <v>372010.30000000005</v>
      </c>
      <c r="J28" s="8">
        <v>853839.8</v>
      </c>
      <c r="K28" s="8">
        <f t="shared" ref="K28:K31" si="28">SUM(J28-H28)</f>
        <v>82024.400000000023</v>
      </c>
      <c r="L28" s="8">
        <v>907631.5</v>
      </c>
      <c r="M28" s="8">
        <f t="shared" ref="M28:M31" si="29">SUM(L28-J28)</f>
        <v>53791.699999999953</v>
      </c>
    </row>
    <row r="29" spans="1:13" ht="15" customHeight="1" x14ac:dyDescent="0.25">
      <c r="A29" s="4" t="s">
        <v>48</v>
      </c>
      <c r="B29" s="4" t="s">
        <v>20</v>
      </c>
      <c r="C29" s="4" t="s">
        <v>14</v>
      </c>
      <c r="D29" s="8">
        <f t="shared" si="25"/>
        <v>246946</v>
      </c>
      <c r="E29" s="8">
        <v>104217.3</v>
      </c>
      <c r="F29" s="8">
        <v>180183</v>
      </c>
      <c r="G29" s="8">
        <f t="shared" si="26"/>
        <v>75965.7</v>
      </c>
      <c r="H29" s="8">
        <v>336891.9</v>
      </c>
      <c r="I29" s="8">
        <f t="shared" si="27"/>
        <v>156708.90000000002</v>
      </c>
      <c r="J29" s="8">
        <v>348085.6</v>
      </c>
      <c r="K29" s="8">
        <f t="shared" si="28"/>
        <v>11193.699999999953</v>
      </c>
      <c r="L29" s="8">
        <v>351163.3</v>
      </c>
      <c r="M29" s="8">
        <f t="shared" si="29"/>
        <v>3077.7000000000116</v>
      </c>
    </row>
    <row r="30" spans="1:13" ht="15" customHeight="1" x14ac:dyDescent="0.25">
      <c r="A30" s="4" t="s">
        <v>49</v>
      </c>
      <c r="B30" s="4" t="s">
        <v>20</v>
      </c>
      <c r="C30" s="4" t="s">
        <v>16</v>
      </c>
      <c r="D30" s="8">
        <f t="shared" si="25"/>
        <v>19888.599999999991</v>
      </c>
      <c r="E30" s="8">
        <v>110400.8</v>
      </c>
      <c r="F30" s="8">
        <v>138830.9</v>
      </c>
      <c r="G30" s="8">
        <f t="shared" si="26"/>
        <v>28430.099999999991</v>
      </c>
      <c r="H30" s="8">
        <v>139721.9</v>
      </c>
      <c r="I30" s="8">
        <f t="shared" si="27"/>
        <v>891</v>
      </c>
      <c r="J30" s="8">
        <v>132310.1</v>
      </c>
      <c r="K30" s="8">
        <f t="shared" si="28"/>
        <v>-7411.7999999999884</v>
      </c>
      <c r="L30" s="8">
        <v>130289.4</v>
      </c>
      <c r="M30" s="8">
        <f t="shared" si="29"/>
        <v>-2020.7000000000116</v>
      </c>
    </row>
    <row r="31" spans="1:13" ht="34.35" customHeight="1" x14ac:dyDescent="0.25">
      <c r="A31" s="4" t="s">
        <v>50</v>
      </c>
      <c r="B31" s="4" t="s">
        <v>20</v>
      </c>
      <c r="C31" s="4" t="s">
        <v>20</v>
      </c>
      <c r="D31" s="8">
        <f t="shared" si="25"/>
        <v>15240.599999999999</v>
      </c>
      <c r="E31" s="8">
        <v>21450.9</v>
      </c>
      <c r="F31" s="8">
        <v>36517.199999999997</v>
      </c>
      <c r="G31" s="8">
        <f t="shared" si="26"/>
        <v>15066.299999999996</v>
      </c>
      <c r="H31" s="8">
        <v>34937</v>
      </c>
      <c r="I31" s="8">
        <f t="shared" si="27"/>
        <v>-1580.1999999999971</v>
      </c>
      <c r="J31" s="8">
        <v>35294.1</v>
      </c>
      <c r="K31" s="8">
        <f t="shared" si="28"/>
        <v>357.09999999999854</v>
      </c>
      <c r="L31" s="8">
        <v>36691.5</v>
      </c>
      <c r="M31" s="8">
        <f t="shared" si="29"/>
        <v>1397.4000000000015</v>
      </c>
    </row>
    <row r="32" spans="1:13" ht="15" hidden="1" customHeight="1" x14ac:dyDescent="0.25">
      <c r="A32" s="11" t="s">
        <v>51</v>
      </c>
      <c r="B32" s="11" t="s">
        <v>22</v>
      </c>
      <c r="C32" s="11" t="s">
        <v>12</v>
      </c>
      <c r="D32" s="12">
        <f>SUM(D33:D34)</f>
        <v>0</v>
      </c>
      <c r="E32" s="12">
        <f t="shared" ref="E32:M32" si="30">SUM(E33:E34)</f>
        <v>0</v>
      </c>
      <c r="F32" s="12">
        <f t="shared" si="30"/>
        <v>0</v>
      </c>
      <c r="G32" s="12">
        <f t="shared" si="30"/>
        <v>0</v>
      </c>
      <c r="H32" s="12">
        <f t="shared" si="30"/>
        <v>0</v>
      </c>
      <c r="I32" s="12">
        <f t="shared" si="30"/>
        <v>0</v>
      </c>
      <c r="J32" s="12">
        <f t="shared" si="30"/>
        <v>0</v>
      </c>
      <c r="K32" s="12">
        <f t="shared" si="30"/>
        <v>0</v>
      </c>
      <c r="L32" s="12">
        <f t="shared" si="30"/>
        <v>0</v>
      </c>
      <c r="M32" s="12">
        <f t="shared" si="30"/>
        <v>0</v>
      </c>
    </row>
    <row r="33" spans="1:13" ht="34.35" hidden="1" customHeight="1" x14ac:dyDescent="0.25">
      <c r="A33" s="13" t="s">
        <v>52</v>
      </c>
      <c r="B33" s="13" t="s">
        <v>22</v>
      </c>
      <c r="C33" s="13" t="s">
        <v>16</v>
      </c>
      <c r="D33" s="14">
        <f t="shared" ref="D33:D34" si="31">SUM(G33+I33+K33+M33)</f>
        <v>0</v>
      </c>
      <c r="E33" s="14"/>
      <c r="F33" s="14"/>
      <c r="G33" s="14">
        <f t="shared" ref="G33:G34" si="32">SUM(F33-E33)</f>
        <v>0</v>
      </c>
      <c r="H33" s="14"/>
      <c r="I33" s="14">
        <f t="shared" ref="I33:I34" si="33">SUM(H33-F33)</f>
        <v>0</v>
      </c>
      <c r="J33" s="14"/>
      <c r="K33" s="14">
        <f t="shared" ref="K33:K34" si="34">SUM(J33-H33)</f>
        <v>0</v>
      </c>
      <c r="L33" s="14"/>
      <c r="M33" s="14">
        <f t="shared" ref="M33:M34" si="35">SUM(L33-J33)</f>
        <v>0</v>
      </c>
    </row>
    <row r="34" spans="1:13" ht="34.35" hidden="1" customHeight="1" x14ac:dyDescent="0.25">
      <c r="A34" s="13" t="s">
        <v>53</v>
      </c>
      <c r="B34" s="13" t="s">
        <v>22</v>
      </c>
      <c r="C34" s="13" t="s">
        <v>20</v>
      </c>
      <c r="D34" s="14">
        <f t="shared" si="31"/>
        <v>0</v>
      </c>
      <c r="E34" s="14"/>
      <c r="F34" s="14"/>
      <c r="G34" s="14">
        <f t="shared" si="32"/>
        <v>0</v>
      </c>
      <c r="H34" s="14"/>
      <c r="I34" s="14">
        <f t="shared" si="33"/>
        <v>0</v>
      </c>
      <c r="J34" s="14"/>
      <c r="K34" s="14">
        <f t="shared" si="34"/>
        <v>0</v>
      </c>
      <c r="L34" s="14"/>
      <c r="M34" s="14">
        <f t="shared" si="35"/>
        <v>0</v>
      </c>
    </row>
    <row r="35" spans="1:13" ht="15" customHeight="1" x14ac:dyDescent="0.25">
      <c r="A35" s="3" t="s">
        <v>54</v>
      </c>
      <c r="B35" s="3" t="s">
        <v>24</v>
      </c>
      <c r="C35" s="3" t="s">
        <v>12</v>
      </c>
      <c r="D35" s="7">
        <f>SUM(D36:D41)</f>
        <v>71120.000000000073</v>
      </c>
      <c r="E35" s="7">
        <f t="shared" ref="E35:M35" si="36">SUM(E36:E41)</f>
        <v>1075247.8999999999</v>
      </c>
      <c r="F35" s="7">
        <f t="shared" si="36"/>
        <v>1098929.7999999998</v>
      </c>
      <c r="G35" s="7">
        <f t="shared" si="36"/>
        <v>23681.900000000038</v>
      </c>
      <c r="H35" s="7">
        <f t="shared" si="36"/>
        <v>1140348.2</v>
      </c>
      <c r="I35" s="7">
        <f t="shared" si="36"/>
        <v>41418.399999999951</v>
      </c>
      <c r="J35" s="7">
        <f t="shared" si="36"/>
        <v>1147645.0999999999</v>
      </c>
      <c r="K35" s="7">
        <f t="shared" si="36"/>
        <v>7296.9000000000178</v>
      </c>
      <c r="L35" s="7">
        <f t="shared" si="36"/>
        <v>1146367.9000000004</v>
      </c>
      <c r="M35" s="7">
        <f t="shared" si="36"/>
        <v>-1277.1999999999334</v>
      </c>
    </row>
    <row r="36" spans="1:13" ht="15" customHeight="1" x14ac:dyDescent="0.25">
      <c r="A36" s="4" t="s">
        <v>55</v>
      </c>
      <c r="B36" s="4" t="s">
        <v>24</v>
      </c>
      <c r="C36" s="4" t="s">
        <v>11</v>
      </c>
      <c r="D36" s="8">
        <f t="shared" ref="D36:D41" si="37">SUM(G36+I36+K36+M36)</f>
        <v>13729.100000000035</v>
      </c>
      <c r="E36" s="8">
        <v>441824.1</v>
      </c>
      <c r="F36" s="8">
        <v>455714.3</v>
      </c>
      <c r="G36" s="8">
        <f t="shared" ref="G36:G41" si="38">SUM(F36-E36)</f>
        <v>13890.200000000012</v>
      </c>
      <c r="H36" s="8">
        <v>468187.3</v>
      </c>
      <c r="I36" s="8">
        <f t="shared" ref="I36:I41" si="39">SUM(H36-F36)</f>
        <v>12473</v>
      </c>
      <c r="J36" s="8">
        <v>475140.6</v>
      </c>
      <c r="K36" s="8">
        <f t="shared" ref="K36:K41" si="40">SUM(J36-H36)</f>
        <v>6953.2999999999884</v>
      </c>
      <c r="L36" s="8">
        <v>455553.2</v>
      </c>
      <c r="M36" s="8">
        <f t="shared" ref="M36:M41" si="41">SUM(L36-J36)</f>
        <v>-19587.399999999965</v>
      </c>
    </row>
    <row r="37" spans="1:13" ht="15" customHeight="1" x14ac:dyDescent="0.25">
      <c r="A37" s="4" t="s">
        <v>56</v>
      </c>
      <c r="B37" s="4" t="s">
        <v>24</v>
      </c>
      <c r="C37" s="4" t="s">
        <v>14</v>
      </c>
      <c r="D37" s="8">
        <f t="shared" si="37"/>
        <v>36332.100000000035</v>
      </c>
      <c r="E37" s="8">
        <v>442743.8</v>
      </c>
      <c r="F37" s="8">
        <v>440623.9</v>
      </c>
      <c r="G37" s="8">
        <f t="shared" si="38"/>
        <v>-2119.8999999999651</v>
      </c>
      <c r="H37" s="8">
        <v>459184.6</v>
      </c>
      <c r="I37" s="8">
        <f t="shared" si="39"/>
        <v>18560.699999999953</v>
      </c>
      <c r="J37" s="8">
        <v>460367.5</v>
      </c>
      <c r="K37" s="8">
        <f t="shared" si="40"/>
        <v>1182.9000000000233</v>
      </c>
      <c r="L37" s="8">
        <v>479075.9</v>
      </c>
      <c r="M37" s="8">
        <f t="shared" si="41"/>
        <v>18708.400000000023</v>
      </c>
    </row>
    <row r="38" spans="1:13" ht="15" customHeight="1" x14ac:dyDescent="0.25">
      <c r="A38" s="4" t="s">
        <v>86</v>
      </c>
      <c r="B38" s="9" t="s">
        <v>24</v>
      </c>
      <c r="C38" s="9" t="s">
        <v>16</v>
      </c>
      <c r="D38" s="8">
        <f t="shared" si="37"/>
        <v>14375.300000000003</v>
      </c>
      <c r="E38" s="8">
        <v>113724.8</v>
      </c>
      <c r="F38" s="8">
        <v>120622.5</v>
      </c>
      <c r="G38" s="8">
        <f t="shared" si="38"/>
        <v>6897.6999999999971</v>
      </c>
      <c r="H38" s="8">
        <v>128982.7</v>
      </c>
      <c r="I38" s="8">
        <f t="shared" si="39"/>
        <v>8360.1999999999971</v>
      </c>
      <c r="J38" s="8">
        <v>127615.1</v>
      </c>
      <c r="K38" s="8">
        <f t="shared" si="40"/>
        <v>-1367.5999999999913</v>
      </c>
      <c r="L38" s="8">
        <v>128100.1</v>
      </c>
      <c r="M38" s="8">
        <f t="shared" si="41"/>
        <v>485</v>
      </c>
    </row>
    <row r="39" spans="1:13" ht="34.35" hidden="1" customHeight="1" x14ac:dyDescent="0.25">
      <c r="A39" s="4" t="s">
        <v>57</v>
      </c>
      <c r="B39" s="4" t="s">
        <v>24</v>
      </c>
      <c r="C39" s="4" t="s">
        <v>20</v>
      </c>
      <c r="D39" s="8">
        <f t="shared" si="37"/>
        <v>0</v>
      </c>
      <c r="E39" s="8"/>
      <c r="F39" s="8"/>
      <c r="G39" s="8">
        <f t="shared" si="38"/>
        <v>0</v>
      </c>
      <c r="H39" s="8"/>
      <c r="I39" s="8">
        <f t="shared" si="39"/>
        <v>0</v>
      </c>
      <c r="J39" s="8"/>
      <c r="K39" s="8">
        <f t="shared" si="40"/>
        <v>0</v>
      </c>
      <c r="L39" s="8"/>
      <c r="M39" s="8">
        <f t="shared" si="41"/>
        <v>0</v>
      </c>
    </row>
    <row r="40" spans="1:13" ht="15" customHeight="1" x14ac:dyDescent="0.25">
      <c r="A40" s="4" t="s">
        <v>58</v>
      </c>
      <c r="B40" s="4" t="s">
        <v>24</v>
      </c>
      <c r="C40" s="4" t="s">
        <v>24</v>
      </c>
      <c r="D40" s="8">
        <f t="shared" si="37"/>
        <v>2027.5</v>
      </c>
      <c r="E40" s="8">
        <v>10311.6</v>
      </c>
      <c r="F40" s="8">
        <v>10491.6</v>
      </c>
      <c r="G40" s="8">
        <f t="shared" si="38"/>
        <v>180</v>
      </c>
      <c r="H40" s="8">
        <v>12221.6</v>
      </c>
      <c r="I40" s="8">
        <f t="shared" si="39"/>
        <v>1730</v>
      </c>
      <c r="J40" s="8">
        <v>12376.7</v>
      </c>
      <c r="K40" s="8">
        <f t="shared" si="40"/>
        <v>155.10000000000036</v>
      </c>
      <c r="L40" s="8">
        <v>12339.1</v>
      </c>
      <c r="M40" s="8">
        <f t="shared" si="41"/>
        <v>-37.600000000000364</v>
      </c>
    </row>
    <row r="41" spans="1:13" ht="15" customHeight="1" x14ac:dyDescent="0.25">
      <c r="A41" s="4" t="s">
        <v>59</v>
      </c>
      <c r="B41" s="4" t="s">
        <v>24</v>
      </c>
      <c r="C41" s="4" t="s">
        <v>33</v>
      </c>
      <c r="D41" s="8">
        <f t="shared" si="37"/>
        <v>4656</v>
      </c>
      <c r="E41" s="8">
        <v>66643.600000000006</v>
      </c>
      <c r="F41" s="8">
        <v>71477.5</v>
      </c>
      <c r="G41" s="8">
        <f t="shared" si="38"/>
        <v>4833.8999999999942</v>
      </c>
      <c r="H41" s="8">
        <v>71772</v>
      </c>
      <c r="I41" s="8">
        <f t="shared" si="39"/>
        <v>294.5</v>
      </c>
      <c r="J41" s="8">
        <v>72145.2</v>
      </c>
      <c r="K41" s="8">
        <f t="shared" si="40"/>
        <v>373.19999999999709</v>
      </c>
      <c r="L41" s="8">
        <v>71299.600000000006</v>
      </c>
      <c r="M41" s="8">
        <f t="shared" si="41"/>
        <v>-845.59999999999127</v>
      </c>
    </row>
    <row r="42" spans="1:13" ht="15" customHeight="1" x14ac:dyDescent="0.25">
      <c r="A42" s="3" t="s">
        <v>60</v>
      </c>
      <c r="B42" s="3" t="s">
        <v>42</v>
      </c>
      <c r="C42" s="3" t="s">
        <v>12</v>
      </c>
      <c r="D42" s="7">
        <f>SUM(D43:D44)</f>
        <v>15697.5</v>
      </c>
      <c r="E42" s="7">
        <f t="shared" ref="E42:M42" si="42">SUM(E43:E44)</f>
        <v>114965.79999999999</v>
      </c>
      <c r="F42" s="7">
        <f t="shared" si="42"/>
        <v>137528.1</v>
      </c>
      <c r="G42" s="7">
        <f t="shared" si="42"/>
        <v>22562.300000000003</v>
      </c>
      <c r="H42" s="7">
        <f t="shared" si="42"/>
        <v>138913.4</v>
      </c>
      <c r="I42" s="7">
        <f t="shared" si="42"/>
        <v>1385.3000000000029</v>
      </c>
      <c r="J42" s="7">
        <f t="shared" si="42"/>
        <v>134174.39999999999</v>
      </c>
      <c r="K42" s="7">
        <f t="shared" si="42"/>
        <v>-4739</v>
      </c>
      <c r="L42" s="7">
        <f t="shared" si="42"/>
        <v>130663.29999999999</v>
      </c>
      <c r="M42" s="7">
        <f t="shared" si="42"/>
        <v>-3511.1000000000058</v>
      </c>
    </row>
    <row r="43" spans="1:13" ht="15" customHeight="1" x14ac:dyDescent="0.25">
      <c r="A43" s="4" t="s">
        <v>61</v>
      </c>
      <c r="B43" s="4" t="s">
        <v>42</v>
      </c>
      <c r="C43" s="4" t="s">
        <v>11</v>
      </c>
      <c r="D43" s="8">
        <f t="shared" ref="D43:D44" si="43">SUM(G43+I43+K43+M43)</f>
        <v>11618</v>
      </c>
      <c r="E43" s="8">
        <v>91805.9</v>
      </c>
      <c r="F43" s="8">
        <v>110947.5</v>
      </c>
      <c r="G43" s="8">
        <f t="shared" ref="G43:G44" si="44">SUM(F43-E43)</f>
        <v>19141.600000000006</v>
      </c>
      <c r="H43" s="8">
        <v>112332.8</v>
      </c>
      <c r="I43" s="8">
        <f t="shared" ref="I43:I44" si="45">SUM(H43-F43)</f>
        <v>1385.3000000000029</v>
      </c>
      <c r="J43" s="8">
        <v>106443.8</v>
      </c>
      <c r="K43" s="8">
        <f t="shared" ref="K43:K44" si="46">SUM(J43-H43)</f>
        <v>-5889</v>
      </c>
      <c r="L43" s="8">
        <v>103423.9</v>
      </c>
      <c r="M43" s="8">
        <f t="shared" ref="M43:M44" si="47">SUM(L43-J43)</f>
        <v>-3019.9000000000087</v>
      </c>
    </row>
    <row r="44" spans="1:13" ht="34.35" customHeight="1" x14ac:dyDescent="0.25">
      <c r="A44" s="4" t="s">
        <v>62</v>
      </c>
      <c r="B44" s="4" t="s">
        <v>42</v>
      </c>
      <c r="C44" s="4" t="s">
        <v>18</v>
      </c>
      <c r="D44" s="8">
        <f t="shared" si="43"/>
        <v>4079.5</v>
      </c>
      <c r="E44" s="8">
        <v>23159.9</v>
      </c>
      <c r="F44" s="8">
        <v>26580.6</v>
      </c>
      <c r="G44" s="8">
        <f t="shared" si="44"/>
        <v>3420.6999999999971</v>
      </c>
      <c r="H44" s="8">
        <v>26580.6</v>
      </c>
      <c r="I44" s="8">
        <f t="shared" si="45"/>
        <v>0</v>
      </c>
      <c r="J44" s="8">
        <v>27730.6</v>
      </c>
      <c r="K44" s="8">
        <f t="shared" si="46"/>
        <v>1150</v>
      </c>
      <c r="L44" s="8">
        <v>27239.4</v>
      </c>
      <c r="M44" s="8">
        <f t="shared" si="47"/>
        <v>-491.19999999999709</v>
      </c>
    </row>
    <row r="45" spans="1:13" ht="15" customHeight="1" x14ac:dyDescent="0.25">
      <c r="A45" s="3" t="s">
        <v>63</v>
      </c>
      <c r="B45" s="3" t="s">
        <v>34</v>
      </c>
      <c r="C45" s="3" t="s">
        <v>12</v>
      </c>
      <c r="D45" s="7">
        <f>SUM(D46:D50)</f>
        <v>-11032.999999999989</v>
      </c>
      <c r="E45" s="7">
        <f t="shared" ref="E45:M45" si="48">SUM(E46:E50)</f>
        <v>185465.8</v>
      </c>
      <c r="F45" s="7">
        <f t="shared" si="48"/>
        <v>194447.19999999998</v>
      </c>
      <c r="G45" s="7">
        <f t="shared" si="48"/>
        <v>8981.4</v>
      </c>
      <c r="H45" s="7">
        <f t="shared" si="48"/>
        <v>195294.69999999998</v>
      </c>
      <c r="I45" s="7">
        <f t="shared" si="48"/>
        <v>847.50000000001455</v>
      </c>
      <c r="J45" s="7">
        <f t="shared" si="48"/>
        <v>189267</v>
      </c>
      <c r="K45" s="7">
        <f t="shared" si="48"/>
        <v>-6027.7000000000053</v>
      </c>
      <c r="L45" s="7">
        <f t="shared" si="48"/>
        <v>174432.8</v>
      </c>
      <c r="M45" s="7">
        <f t="shared" si="48"/>
        <v>-14834.199999999999</v>
      </c>
    </row>
    <row r="46" spans="1:13" ht="15" customHeight="1" x14ac:dyDescent="0.25">
      <c r="A46" s="4" t="s">
        <v>64</v>
      </c>
      <c r="B46" s="4" t="s">
        <v>34</v>
      </c>
      <c r="C46" s="4" t="s">
        <v>11</v>
      </c>
      <c r="D46" s="8">
        <f t="shared" ref="D46:D50" si="49">SUM(G46+I46+K46+M46)</f>
        <v>857.90000000000055</v>
      </c>
      <c r="E46" s="8">
        <v>7764.2</v>
      </c>
      <c r="F46" s="8">
        <v>7764.2</v>
      </c>
      <c r="G46" s="8">
        <f t="shared" ref="G46:G50" si="50">SUM(F46-E46)</f>
        <v>0</v>
      </c>
      <c r="H46" s="8">
        <v>7764.2</v>
      </c>
      <c r="I46" s="8">
        <f t="shared" ref="I46:I50" si="51">SUM(H46-F46)</f>
        <v>0</v>
      </c>
      <c r="J46" s="8">
        <v>8671.7999999999993</v>
      </c>
      <c r="K46" s="8">
        <f t="shared" ref="K46:K50" si="52">SUM(J46-H46)</f>
        <v>907.59999999999945</v>
      </c>
      <c r="L46" s="8">
        <v>8622.1</v>
      </c>
      <c r="M46" s="8">
        <f t="shared" ref="M46:M50" si="53">SUM(L46-J46)</f>
        <v>-49.699999999998909</v>
      </c>
    </row>
    <row r="47" spans="1:13" ht="15" customHeight="1" x14ac:dyDescent="0.25">
      <c r="A47" s="4" t="s">
        <v>65</v>
      </c>
      <c r="B47" s="4" t="s">
        <v>34</v>
      </c>
      <c r="C47" s="4" t="s">
        <v>14</v>
      </c>
      <c r="D47" s="8">
        <f t="shared" si="49"/>
        <v>0</v>
      </c>
      <c r="E47" s="8"/>
      <c r="F47" s="8"/>
      <c r="G47" s="8">
        <f t="shared" si="50"/>
        <v>0</v>
      </c>
      <c r="H47" s="8"/>
      <c r="I47" s="8">
        <f t="shared" si="51"/>
        <v>0</v>
      </c>
      <c r="J47" s="8"/>
      <c r="K47" s="8">
        <f t="shared" si="52"/>
        <v>0</v>
      </c>
      <c r="L47" s="8"/>
      <c r="M47" s="8">
        <f t="shared" si="53"/>
        <v>0</v>
      </c>
    </row>
    <row r="48" spans="1:13" ht="15" customHeight="1" x14ac:dyDescent="0.25">
      <c r="A48" s="4" t="s">
        <v>66</v>
      </c>
      <c r="B48" s="4" t="s">
        <v>34</v>
      </c>
      <c r="C48" s="4" t="s">
        <v>16</v>
      </c>
      <c r="D48" s="8">
        <f t="shared" si="49"/>
        <v>-4623.7999999999956</v>
      </c>
      <c r="E48" s="8">
        <v>41930.199999999997</v>
      </c>
      <c r="F48" s="8">
        <v>41930.199999999997</v>
      </c>
      <c r="G48" s="8">
        <f t="shared" si="50"/>
        <v>0</v>
      </c>
      <c r="H48" s="8">
        <v>42086.5</v>
      </c>
      <c r="I48" s="8">
        <f t="shared" si="51"/>
        <v>156.30000000000291</v>
      </c>
      <c r="J48" s="8">
        <v>43018.2</v>
      </c>
      <c r="K48" s="8">
        <f t="shared" si="52"/>
        <v>931.69999999999709</v>
      </c>
      <c r="L48" s="8">
        <v>37306.400000000001</v>
      </c>
      <c r="M48" s="8">
        <f t="shared" si="53"/>
        <v>-5711.7999999999956</v>
      </c>
    </row>
    <row r="49" spans="1:13" ht="15" customHeight="1" x14ac:dyDescent="0.25">
      <c r="A49" s="4" t="s">
        <v>67</v>
      </c>
      <c r="B49" s="4" t="s">
        <v>34</v>
      </c>
      <c r="C49" s="4" t="s">
        <v>18</v>
      </c>
      <c r="D49" s="8">
        <f t="shared" si="49"/>
        <v>-16744.899999999994</v>
      </c>
      <c r="E49" s="8">
        <v>134114.9</v>
      </c>
      <c r="F49" s="8">
        <v>134114.9</v>
      </c>
      <c r="G49" s="8">
        <f t="shared" si="50"/>
        <v>0</v>
      </c>
      <c r="H49" s="8">
        <v>134806.1</v>
      </c>
      <c r="I49" s="8">
        <f t="shared" si="51"/>
        <v>691.20000000001164</v>
      </c>
      <c r="J49" s="8">
        <v>126454.3</v>
      </c>
      <c r="K49" s="8">
        <f t="shared" si="52"/>
        <v>-8351.8000000000029</v>
      </c>
      <c r="L49" s="8">
        <v>117370</v>
      </c>
      <c r="M49" s="8">
        <f t="shared" si="53"/>
        <v>-9084.3000000000029</v>
      </c>
    </row>
    <row r="50" spans="1:13" ht="15" customHeight="1" x14ac:dyDescent="0.25">
      <c r="A50" s="4" t="s">
        <v>68</v>
      </c>
      <c r="B50" s="4" t="s">
        <v>34</v>
      </c>
      <c r="C50" s="4" t="s">
        <v>22</v>
      </c>
      <c r="D50" s="8">
        <f t="shared" si="49"/>
        <v>9477.7999999999993</v>
      </c>
      <c r="E50" s="8">
        <v>1656.5</v>
      </c>
      <c r="F50" s="8">
        <v>10637.9</v>
      </c>
      <c r="G50" s="8">
        <f t="shared" si="50"/>
        <v>8981.4</v>
      </c>
      <c r="H50" s="8">
        <v>10637.9</v>
      </c>
      <c r="I50" s="8">
        <f t="shared" si="51"/>
        <v>0</v>
      </c>
      <c r="J50" s="8">
        <v>11122.7</v>
      </c>
      <c r="K50" s="8">
        <f t="shared" si="52"/>
        <v>484.80000000000109</v>
      </c>
      <c r="L50" s="8">
        <v>11134.3</v>
      </c>
      <c r="M50" s="8">
        <f t="shared" si="53"/>
        <v>11.599999999998545</v>
      </c>
    </row>
    <row r="51" spans="1:13" ht="15" customHeight="1" x14ac:dyDescent="0.25">
      <c r="A51" s="3" t="s">
        <v>69</v>
      </c>
      <c r="B51" s="3" t="s">
        <v>26</v>
      </c>
      <c r="C51" s="3" t="s">
        <v>12</v>
      </c>
      <c r="D51" s="7">
        <f>SUM(D52:D53)</f>
        <v>12761.799999999997</v>
      </c>
      <c r="E51" s="7">
        <f t="shared" ref="E51:M51" si="54">SUM(E52:E53)</f>
        <v>49720.200000000004</v>
      </c>
      <c r="F51" s="7">
        <f t="shared" si="54"/>
        <v>59090.200000000004</v>
      </c>
      <c r="G51" s="7">
        <f t="shared" si="54"/>
        <v>9370</v>
      </c>
      <c r="H51" s="7">
        <f t="shared" si="54"/>
        <v>68922.600000000006</v>
      </c>
      <c r="I51" s="7">
        <f t="shared" si="54"/>
        <v>9832.4</v>
      </c>
      <c r="J51" s="7">
        <f t="shared" si="54"/>
        <v>68781.100000000006</v>
      </c>
      <c r="K51" s="7">
        <f t="shared" si="54"/>
        <v>-141.5</v>
      </c>
      <c r="L51" s="7">
        <f t="shared" si="54"/>
        <v>62482</v>
      </c>
      <c r="M51" s="7">
        <f t="shared" si="54"/>
        <v>-6299.1000000000022</v>
      </c>
    </row>
    <row r="52" spans="1:13" ht="15" customHeight="1" x14ac:dyDescent="0.25">
      <c r="A52" s="4" t="s">
        <v>70</v>
      </c>
      <c r="B52" s="4" t="s">
        <v>26</v>
      </c>
      <c r="C52" s="4" t="s">
        <v>11</v>
      </c>
      <c r="D52" s="8">
        <f t="shared" ref="D52:D53" si="55">SUM(G52+I52+K52+M52)</f>
        <v>5236.1999999999971</v>
      </c>
      <c r="E52" s="8">
        <v>40055.300000000003</v>
      </c>
      <c r="F52" s="8">
        <v>47565.3</v>
      </c>
      <c r="G52" s="8">
        <f t="shared" ref="G52:G53" si="56">SUM(F52-E52)</f>
        <v>7510</v>
      </c>
      <c r="H52" s="8">
        <v>47201.8</v>
      </c>
      <c r="I52" s="8">
        <f t="shared" ref="I52:I53" si="57">SUM(H52-F52)</f>
        <v>-363.5</v>
      </c>
      <c r="J52" s="8">
        <v>47017.8</v>
      </c>
      <c r="K52" s="8">
        <f t="shared" ref="K52:K53" si="58">SUM(J52-H52)</f>
        <v>-184</v>
      </c>
      <c r="L52" s="8">
        <v>45291.5</v>
      </c>
      <c r="M52" s="8">
        <f t="shared" ref="M52:M53" si="59">SUM(L52-J52)</f>
        <v>-1726.3000000000029</v>
      </c>
    </row>
    <row r="53" spans="1:13" ht="15" customHeight="1" x14ac:dyDescent="0.25">
      <c r="A53" s="4" t="s">
        <v>71</v>
      </c>
      <c r="B53" s="4" t="s">
        <v>26</v>
      </c>
      <c r="C53" s="4" t="s">
        <v>14</v>
      </c>
      <c r="D53" s="8">
        <f t="shared" si="55"/>
        <v>7525.6</v>
      </c>
      <c r="E53" s="8">
        <v>9664.9</v>
      </c>
      <c r="F53" s="8">
        <v>11524.9</v>
      </c>
      <c r="G53" s="8">
        <f t="shared" si="56"/>
        <v>1860</v>
      </c>
      <c r="H53" s="8">
        <v>21720.799999999999</v>
      </c>
      <c r="I53" s="8">
        <f t="shared" si="57"/>
        <v>10195.9</v>
      </c>
      <c r="J53" s="8">
        <v>21763.3</v>
      </c>
      <c r="K53" s="8">
        <f t="shared" si="58"/>
        <v>42.5</v>
      </c>
      <c r="L53" s="8">
        <v>17190.5</v>
      </c>
      <c r="M53" s="8">
        <f t="shared" si="59"/>
        <v>-4572.7999999999993</v>
      </c>
    </row>
    <row r="54" spans="1:13" ht="15" customHeight="1" x14ac:dyDescent="0.25">
      <c r="A54" s="3" t="s">
        <v>72</v>
      </c>
      <c r="B54" s="3" t="s">
        <v>45</v>
      </c>
      <c r="C54" s="3" t="s">
        <v>12</v>
      </c>
      <c r="D54" s="7">
        <f>SUM(D55:D56)</f>
        <v>4441.8999999999996</v>
      </c>
      <c r="E54" s="7">
        <f t="shared" ref="E54:M54" si="60">SUM(E55:E56)</f>
        <v>12106.900000000001</v>
      </c>
      <c r="F54" s="7">
        <f t="shared" si="60"/>
        <v>12106.900000000001</v>
      </c>
      <c r="G54" s="7">
        <f t="shared" si="60"/>
        <v>0</v>
      </c>
      <c r="H54" s="7">
        <f t="shared" si="60"/>
        <v>14048.8</v>
      </c>
      <c r="I54" s="7">
        <f t="shared" si="60"/>
        <v>1941.8999999999996</v>
      </c>
      <c r="J54" s="7">
        <f t="shared" si="60"/>
        <v>14048.8</v>
      </c>
      <c r="K54" s="7">
        <f t="shared" si="60"/>
        <v>0</v>
      </c>
      <c r="L54" s="7">
        <f t="shared" si="60"/>
        <v>16548.8</v>
      </c>
      <c r="M54" s="7">
        <f t="shared" si="60"/>
        <v>2500</v>
      </c>
    </row>
    <row r="55" spans="1:13" ht="15" customHeight="1" x14ac:dyDescent="0.25">
      <c r="A55" s="4" t="s">
        <v>73</v>
      </c>
      <c r="B55" s="4" t="s">
        <v>45</v>
      </c>
      <c r="C55" s="4" t="s">
        <v>11</v>
      </c>
      <c r="D55" s="8">
        <f t="shared" ref="D55:D56" si="61">SUM(G55+I55+K55+M55)</f>
        <v>0</v>
      </c>
      <c r="E55" s="8">
        <v>5510.8</v>
      </c>
      <c r="F55" s="8">
        <v>5510.8</v>
      </c>
      <c r="G55" s="8">
        <f t="shared" ref="G55:G56" si="62">SUM(F55-E55)</f>
        <v>0</v>
      </c>
      <c r="H55" s="8">
        <v>5510.8</v>
      </c>
      <c r="I55" s="8">
        <f t="shared" ref="I55:I56" si="63">SUM(H55-F55)</f>
        <v>0</v>
      </c>
      <c r="J55" s="8">
        <v>5510.8</v>
      </c>
      <c r="K55" s="8">
        <f t="shared" ref="K55:K56" si="64">SUM(J55-H55)</f>
        <v>0</v>
      </c>
      <c r="L55" s="8">
        <v>5510.8</v>
      </c>
      <c r="M55" s="8">
        <f t="shared" ref="M55:M56" si="65">SUM(L55-J55)</f>
        <v>0</v>
      </c>
    </row>
    <row r="56" spans="1:13" ht="15" customHeight="1" x14ac:dyDescent="0.25">
      <c r="A56" s="4" t="s">
        <v>74</v>
      </c>
      <c r="B56" s="4" t="s">
        <v>45</v>
      </c>
      <c r="C56" s="4" t="s">
        <v>14</v>
      </c>
      <c r="D56" s="8">
        <f t="shared" si="61"/>
        <v>4441.8999999999996</v>
      </c>
      <c r="E56" s="8">
        <v>6596.1</v>
      </c>
      <c r="F56" s="8">
        <v>6596.1</v>
      </c>
      <c r="G56" s="8">
        <f t="shared" si="62"/>
        <v>0</v>
      </c>
      <c r="H56" s="8">
        <v>8538</v>
      </c>
      <c r="I56" s="8">
        <f t="shared" si="63"/>
        <v>1941.8999999999996</v>
      </c>
      <c r="J56" s="8">
        <v>8538</v>
      </c>
      <c r="K56" s="8">
        <f t="shared" si="64"/>
        <v>0</v>
      </c>
      <c r="L56" s="8">
        <v>11038</v>
      </c>
      <c r="M56" s="8">
        <f t="shared" si="65"/>
        <v>2500</v>
      </c>
    </row>
    <row r="57" spans="1:13" ht="36" customHeight="1" x14ac:dyDescent="0.25">
      <c r="A57" s="3" t="s">
        <v>87</v>
      </c>
      <c r="B57" s="10" t="s">
        <v>28</v>
      </c>
      <c r="C57" s="10" t="s">
        <v>12</v>
      </c>
      <c r="D57" s="7">
        <f t="shared" ref="D57:M57" si="66">SUM(D58)</f>
        <v>0</v>
      </c>
      <c r="E57" s="7">
        <f t="shared" si="66"/>
        <v>0</v>
      </c>
      <c r="F57" s="7">
        <f t="shared" si="66"/>
        <v>500</v>
      </c>
      <c r="G57" s="7">
        <f t="shared" si="66"/>
        <v>500</v>
      </c>
      <c r="H57" s="7">
        <f t="shared" si="66"/>
        <v>500</v>
      </c>
      <c r="I57" s="7">
        <f t="shared" si="66"/>
        <v>0</v>
      </c>
      <c r="J57" s="7">
        <f t="shared" si="66"/>
        <v>500</v>
      </c>
      <c r="K57" s="7">
        <f t="shared" si="66"/>
        <v>0</v>
      </c>
      <c r="L57" s="7">
        <f t="shared" si="66"/>
        <v>0</v>
      </c>
      <c r="M57" s="7">
        <f t="shared" si="66"/>
        <v>-500</v>
      </c>
    </row>
    <row r="58" spans="1:13" ht="15" customHeight="1" x14ac:dyDescent="0.25">
      <c r="A58" s="4" t="s">
        <v>88</v>
      </c>
      <c r="B58" s="9" t="s">
        <v>28</v>
      </c>
      <c r="C58" s="9" t="s">
        <v>11</v>
      </c>
      <c r="D58" s="8">
        <f t="shared" ref="D58" si="67">SUM(G58+I58+K58+M58)</f>
        <v>0</v>
      </c>
      <c r="E58" s="8">
        <v>0</v>
      </c>
      <c r="F58" s="8">
        <v>500</v>
      </c>
      <c r="G58" s="8">
        <f t="shared" ref="G58" si="68">SUM(F58-E58)</f>
        <v>500</v>
      </c>
      <c r="H58" s="8">
        <v>500</v>
      </c>
      <c r="I58" s="8">
        <f t="shared" ref="I58" si="69">SUM(H58-F58)</f>
        <v>0</v>
      </c>
      <c r="J58" s="8">
        <v>500</v>
      </c>
      <c r="K58" s="8">
        <f t="shared" ref="K58" si="70">SUM(J58-H58)</f>
        <v>0</v>
      </c>
      <c r="L58" s="8">
        <v>0</v>
      </c>
      <c r="M58" s="8">
        <f t="shared" ref="M58" si="71">SUM(L58-J58)</f>
        <v>-500</v>
      </c>
    </row>
    <row r="59" spans="1:13" ht="15" customHeight="1" x14ac:dyDescent="0.25">
      <c r="A59" s="3" t="s">
        <v>75</v>
      </c>
      <c r="B59" s="4" t="s">
        <v>0</v>
      </c>
      <c r="C59" s="4" t="s">
        <v>0</v>
      </c>
      <c r="D59" s="7">
        <f>SUM(D6+D15+D17+D20+D27+D32+D35+D42+D45+D51+D54)</f>
        <v>1170700.3999999999</v>
      </c>
      <c r="E59" s="7">
        <f t="shared" ref="E59:M59" si="72">SUM(E6+E15+E17+E20+E27+E32+E35+E42+E45+E51+E54+E57)</f>
        <v>2393351.0999999996</v>
      </c>
      <c r="F59" s="7">
        <f t="shared" si="72"/>
        <v>2821076.7</v>
      </c>
      <c r="G59" s="7">
        <f t="shared" si="72"/>
        <v>427725.59999999992</v>
      </c>
      <c r="H59" s="7">
        <f t="shared" si="72"/>
        <v>3474928.0999999996</v>
      </c>
      <c r="I59" s="7">
        <f t="shared" si="72"/>
        <v>653851.40000000014</v>
      </c>
      <c r="J59" s="7">
        <f t="shared" si="72"/>
        <v>3555223.8</v>
      </c>
      <c r="K59" s="7">
        <f t="shared" si="72"/>
        <v>80295.700000000012</v>
      </c>
      <c r="L59" s="7">
        <f t="shared" si="72"/>
        <v>3564051.5</v>
      </c>
      <c r="M59" s="7">
        <f t="shared" si="72"/>
        <v>8827.6999999999989</v>
      </c>
    </row>
  </sheetData>
  <mergeCells count="2">
    <mergeCell ref="A3:M3"/>
    <mergeCell ref="A2:M2"/>
  </mergeCells>
  <pageMargins left="0.39370080000000002" right="0.39370080000000002" top="0.39370080000000002" bottom="0.39370080000000002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2018-03-30T00:42:40Z</dcterms:modified>
</cp:coreProperties>
</file>