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0800"/>
  </bookViews>
  <sheets>
    <sheet name="для размещения на сайте" sheetId="1" r:id="rId1"/>
  </sheets>
  <definedNames>
    <definedName name="_xlnm.Print_Area" localSheetId="0">'для размещения на сайте'!$A$1:$U$42</definedName>
  </definedNames>
  <calcPr calcId="162913"/>
</workbook>
</file>

<file path=xl/calcChain.xml><?xml version="1.0" encoding="utf-8"?>
<calcChain xmlns="http://schemas.openxmlformats.org/spreadsheetml/2006/main">
  <c r="U46" i="1" l="1"/>
  <c r="T46" i="1"/>
  <c r="O46" i="1"/>
  <c r="S46" i="1" s="1"/>
  <c r="N46" i="1"/>
  <c r="M46" i="1"/>
  <c r="Q46" i="1" l="1"/>
  <c r="R46" i="1"/>
  <c r="P46" i="1"/>
  <c r="U43" i="1" l="1"/>
  <c r="T43" i="1"/>
  <c r="S43" i="1"/>
  <c r="R43" i="1"/>
  <c r="Q43" i="1"/>
  <c r="P43" i="1"/>
  <c r="O43" i="1"/>
  <c r="N43" i="1"/>
  <c r="M43" i="1"/>
  <c r="S45" i="1"/>
  <c r="R45" i="1"/>
  <c r="Q45" i="1"/>
  <c r="P45" i="1"/>
  <c r="S44" i="1"/>
  <c r="R44" i="1"/>
  <c r="Q44" i="1"/>
  <c r="P44" i="1"/>
  <c r="J45" i="1" l="1"/>
  <c r="I45" i="1"/>
  <c r="H45" i="1"/>
  <c r="G45" i="1"/>
  <c r="J44" i="1"/>
  <c r="I44" i="1"/>
  <c r="H44" i="1"/>
  <c r="G44" i="1"/>
  <c r="U42" i="1" l="1"/>
  <c r="U41" i="1"/>
  <c r="U40" i="1"/>
  <c r="U39" i="1"/>
  <c r="U38" i="1"/>
  <c r="U37" i="1"/>
  <c r="U36" i="1"/>
  <c r="U35" i="1"/>
  <c r="J38" i="1"/>
  <c r="U34" i="1"/>
  <c r="U33" i="1"/>
  <c r="U32" i="1"/>
  <c r="U31" i="1"/>
  <c r="U30" i="1"/>
  <c r="U29" i="1"/>
  <c r="U28" i="1"/>
  <c r="U27" i="1"/>
  <c r="U26" i="1"/>
  <c r="U25" i="1"/>
  <c r="U24" i="1"/>
  <c r="P39" i="1" l="1"/>
  <c r="R30" i="1"/>
  <c r="U10" i="1"/>
  <c r="T10" i="1"/>
  <c r="O10" i="1"/>
  <c r="N10" i="1"/>
  <c r="M10" i="1"/>
  <c r="S42" i="1" l="1"/>
  <c r="R42" i="1"/>
  <c r="Q42" i="1"/>
  <c r="P42" i="1"/>
  <c r="J42" i="1"/>
  <c r="I42" i="1"/>
  <c r="H42" i="1"/>
  <c r="G42" i="1"/>
  <c r="S41" i="1"/>
  <c r="R41" i="1"/>
  <c r="Q41" i="1"/>
  <c r="P41" i="1"/>
  <c r="J41" i="1"/>
  <c r="I41" i="1"/>
  <c r="H41" i="1"/>
  <c r="G41" i="1"/>
  <c r="S40" i="1"/>
  <c r="R40" i="1"/>
  <c r="Q40" i="1"/>
  <c r="P40" i="1"/>
  <c r="J40" i="1"/>
  <c r="I40" i="1"/>
  <c r="H40" i="1"/>
  <c r="G40" i="1"/>
  <c r="S39" i="1"/>
  <c r="R39" i="1"/>
  <c r="Q39" i="1"/>
  <c r="J39" i="1"/>
  <c r="I39" i="1"/>
  <c r="H39" i="1"/>
  <c r="G39" i="1"/>
  <c r="S38" i="1"/>
  <c r="R38" i="1"/>
  <c r="Q38" i="1"/>
  <c r="P38" i="1"/>
  <c r="I38" i="1"/>
  <c r="H38" i="1"/>
  <c r="G38" i="1"/>
  <c r="S37" i="1"/>
  <c r="R37" i="1"/>
  <c r="Q37" i="1"/>
  <c r="P37" i="1"/>
  <c r="J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J33" i="1"/>
  <c r="I33" i="1"/>
  <c r="H33" i="1"/>
  <c r="G33" i="1"/>
  <c r="S32" i="1"/>
  <c r="R32" i="1"/>
  <c r="Q32" i="1"/>
  <c r="P32" i="1"/>
  <c r="H32" i="1"/>
  <c r="G32" i="1"/>
  <c r="J32" i="1"/>
  <c r="S31" i="1"/>
  <c r="R31" i="1"/>
  <c r="Q31" i="1"/>
  <c r="P31" i="1"/>
  <c r="J31" i="1"/>
  <c r="I31" i="1"/>
  <c r="H31" i="1"/>
  <c r="G31" i="1"/>
  <c r="S30" i="1"/>
  <c r="Q30" i="1"/>
  <c r="P30" i="1"/>
  <c r="J30" i="1"/>
  <c r="I30" i="1"/>
  <c r="H30" i="1"/>
  <c r="G30" i="1"/>
  <c r="S29" i="1"/>
  <c r="R29" i="1"/>
  <c r="Q29" i="1"/>
  <c r="P29" i="1"/>
  <c r="J29" i="1"/>
  <c r="I29" i="1"/>
  <c r="H29" i="1"/>
  <c r="G29" i="1"/>
  <c r="S28" i="1"/>
  <c r="R28" i="1"/>
  <c r="Q28" i="1"/>
  <c r="P28" i="1"/>
  <c r="J28" i="1"/>
  <c r="I28" i="1"/>
  <c r="H28" i="1"/>
  <c r="G28" i="1"/>
  <c r="S27" i="1"/>
  <c r="R27" i="1"/>
  <c r="Q27" i="1"/>
  <c r="P27" i="1"/>
  <c r="J27" i="1"/>
  <c r="I27" i="1"/>
  <c r="H27" i="1"/>
  <c r="G27" i="1"/>
  <c r="R26" i="1"/>
  <c r="P26" i="1"/>
  <c r="J26" i="1"/>
  <c r="I26" i="1"/>
  <c r="H26" i="1"/>
  <c r="G26" i="1"/>
  <c r="S25" i="1"/>
  <c r="R25" i="1"/>
  <c r="Q25" i="1"/>
  <c r="P25" i="1"/>
  <c r="J25" i="1"/>
  <c r="I25" i="1"/>
  <c r="H25" i="1"/>
  <c r="G25" i="1"/>
  <c r="S24" i="1"/>
  <c r="R24" i="1"/>
  <c r="P24" i="1"/>
  <c r="J24" i="1"/>
  <c r="I24" i="1"/>
  <c r="H24" i="1"/>
  <c r="G24" i="1"/>
  <c r="I32" i="1" l="1"/>
  <c r="S18" i="1" l="1"/>
  <c r="R18" i="1"/>
  <c r="Q18" i="1"/>
  <c r="P18" i="1"/>
  <c r="J18" i="1"/>
  <c r="I18" i="1"/>
  <c r="H18" i="1"/>
  <c r="G18" i="1"/>
  <c r="U20" i="1" l="1"/>
  <c r="U9" i="1" s="1"/>
  <c r="T20" i="1"/>
  <c r="T9" i="1" s="1"/>
  <c r="N20" i="1"/>
  <c r="N9" i="1" s="1"/>
  <c r="O20" i="1"/>
  <c r="O9" i="1" s="1"/>
  <c r="M20" i="1"/>
  <c r="M9" i="1" s="1"/>
  <c r="P20" i="1" l="1"/>
  <c r="S20" i="1"/>
  <c r="R20" i="1"/>
  <c r="Q20" i="1"/>
  <c r="R23" i="1" l="1"/>
  <c r="P23" i="1"/>
  <c r="S22" i="1"/>
  <c r="R22" i="1"/>
  <c r="Q22" i="1"/>
  <c r="P22" i="1"/>
  <c r="R21" i="1"/>
  <c r="J23" i="1"/>
  <c r="I23" i="1"/>
  <c r="G23" i="1"/>
  <c r="J22" i="1"/>
  <c r="I22" i="1"/>
  <c r="H22" i="1"/>
  <c r="G22" i="1"/>
  <c r="J21" i="1"/>
  <c r="I21" i="1"/>
  <c r="G21" i="1"/>
  <c r="R12" i="1" l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Q9" i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9" i="1" s="1"/>
  <c r="P21" i="1"/>
</calcChain>
</file>

<file path=xl/sharedStrings.xml><?xml version="1.0" encoding="utf-8"?>
<sst xmlns="http://schemas.openxmlformats.org/spreadsheetml/2006/main" count="163" uniqueCount="78">
  <si>
    <t>Наименование муниципальной услуги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</si>
  <si>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</si>
  <si>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</si>
  <si>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</si>
  <si>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</si>
  <si>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</si>
  <si>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</si>
  <si>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</si>
  <si>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</si>
  <si>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</si>
  <si>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</si>
  <si>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</si>
  <si>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</si>
  <si>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</si>
  <si>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</si>
  <si>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</si>
  <si>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</si>
  <si>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</si>
  <si>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</si>
  <si>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</si>
  <si>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</si>
  <si>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</si>
  <si>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</si>
  <si>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</si>
  <si>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</si>
  <si>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</si>
  <si>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</si>
  <si>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</si>
  <si>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</si>
  <si>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</si>
  <si>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</si>
  <si>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</si>
  <si>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</si>
  <si>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</si>
  <si>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</si>
  <si>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</si>
  <si>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</si>
  <si>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</si>
  <si>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</si>
  <si>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</si>
  <si>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</si>
  <si>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</si>
  <si>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</si>
  <si>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</si>
  <si>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</si>
  <si>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</si>
  <si>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</si>
  <si>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</si>
  <si>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</si>
  <si>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</si>
  <si>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Показ кинофильмов</t>
  </si>
  <si>
    <t>Проведение занятий физкультурно-спортивной направленности по месту проживания граждан</t>
  </si>
  <si>
    <t>количество занятий</t>
  </si>
  <si>
    <t>Единица измерения муниципальной услуги (работы)</t>
  </si>
  <si>
    <t>Содержание детей</t>
  </si>
  <si>
    <t>Методическое обеспечение образовательной деятельности</t>
  </si>
  <si>
    <t>Сведения о планируемых на 2025 год и плановый период 2026 и 2027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</si>
  <si>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2025 год</t>
  </si>
  <si>
    <t>2023 год (факт)</t>
  </si>
  <si>
    <t>2024 (оценка)</t>
  </si>
  <si>
    <t>к 2023 году</t>
  </si>
  <si>
    <t>к 2024 году (оценка)</t>
  </si>
  <si>
    <t>2026 год (план)</t>
  </si>
  <si>
    <t>2027 (план)</t>
  </si>
  <si>
    <t>Реализация дополнительных общеразвивающих программ физкультурно-спортивная направленность</t>
  </si>
  <si>
    <t>Реализация дополнительных образовательных программ спортивной подготовки по неолимпийским видам спорта</t>
  </si>
  <si>
    <t>Реализация дополнительных образовательных программ спортивной подготовки по олимпийским видам спорта</t>
  </si>
  <si>
    <t>Отдел образования</t>
  </si>
  <si>
    <t xml:space="preserve">Отдел культуры </t>
  </si>
  <si>
    <t xml:space="preserve"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 по Департаменту социального развития 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</si>
  <si>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 по Администрации МО городской округ "Охинский"</t>
  </si>
  <si>
    <t>Опубликование (обнародование) муниципальных правовых актов и иной официальной информации</t>
  </si>
  <si>
    <t>Освещение деятельности органов местного самоуправления</t>
  </si>
  <si>
    <t>кв.см.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</si>
  <si>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</si>
  <si>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III.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</si>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</sst>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/>
    </xf>
    <xf numFmtId="10" fontId="0" fillId="0" borderId="0" xfId="0" applyNumberForma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3" sqref="A3"/>
    </sheetView>
  </sheetViews>
  <sheetFormatPr defaultColWidth="9.15234375" defaultRowHeight="14.6" x14ac:dyDescent="0.4"/>
  <cols>
    <col min="1" max="1" width="4.53515625" customWidth="1"/>
    <col min="2" max="2" width="58.15234375" customWidth="1"/>
    <col min="3" max="3" width="17.69140625" customWidth="1"/>
    <col min="4" max="4" width="16.3828125" customWidth="1"/>
    <col min="5" max="5" width="16.53515625" customWidth="1"/>
    <col min="6" max="6" width="16.69140625" customWidth="1"/>
    <col min="7" max="7" width="15.3828125" customWidth="1"/>
    <col min="8" max="8" width="13.15234375" customWidth="1"/>
    <col min="9" max="9" width="15.69140625" customWidth="1"/>
    <col min="10" max="10" width="15.3828125" customWidth="1"/>
    <col min="11" max="11" width="13.69140625" customWidth="1"/>
    <col min="12" max="12" width="13.15234375" customWidth="1"/>
    <col min="13" max="13" width="16" bestFit="1" customWidth="1"/>
    <col min="14" max="14" width="14.53515625" bestFit="1" customWidth="1"/>
    <col min="15" max="15" width="14.3046875" bestFit="1" customWidth="1"/>
    <col min="16" max="16" width="12.3828125" bestFit="1" customWidth="1"/>
    <col min="17" max="17" width="10.3828125" customWidth="1"/>
    <col min="18" max="18" width="12.3828125" bestFit="1" customWidth="1"/>
    <col min="19" max="19" width="9.69140625" customWidth="1"/>
    <col min="20" max="20" width="16.15234375" bestFit="1" customWidth="1"/>
    <col min="21" max="21" width="12.3828125" bestFit="1" customWidth="1"/>
    <col min="22" max="22" width="2.69140625" customWidth="1"/>
    <col min="23" max="26" width="17.53515625" customWidth="1"/>
  </cols>
  <sheetData>
    <row r="1" spans="1:21" ht="15.45" x14ac:dyDescent="0.4">
      <c r="T1" s="1" t="s">
        <v>44</v>
      </c>
    </row>
    <row r="2" spans="1:21" ht="15.45" x14ac:dyDescent="0.4">
      <c r="A2" s="79" t="s">
        <v>56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1" ht="15.9" thickBot="1" x14ac:dyDescent="0.45">
      <c r="A3" s="6"/>
      <c r="B3" s="7"/>
      <c r="C3" s="7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20.149999999999999" customHeight="1" x14ac:dyDescent="0.4">
      <c r="A4" s="85" t="s">
        <v>7</v>
      </c>
      <c r="B4" s="67" t="s">
        <v>0</v>
      </c>
      <c r="C4" s="67" t="s">
        <v>53</v>
      </c>
      <c r="D4" s="81" t="s">
        <v>9</v>
      </c>
      <c r="E4" s="82"/>
      <c r="F4" s="82"/>
      <c r="G4" s="82"/>
      <c r="H4" s="82"/>
      <c r="I4" s="82"/>
      <c r="J4" s="82"/>
      <c r="K4" s="83"/>
      <c r="L4" s="84"/>
      <c r="M4" s="81" t="s">
        <v>10</v>
      </c>
      <c r="N4" s="82"/>
      <c r="O4" s="82"/>
      <c r="P4" s="82"/>
      <c r="Q4" s="82"/>
      <c r="R4" s="82"/>
      <c r="S4" s="82"/>
      <c r="T4" s="83"/>
      <c r="U4" s="84"/>
    </row>
    <row r="5" spans="1:21" x14ac:dyDescent="0.4">
      <c r="A5" s="86"/>
      <c r="B5" s="68"/>
      <c r="C5" s="68"/>
      <c r="D5" s="73" t="s">
        <v>58</v>
      </c>
      <c r="E5" s="65" t="s">
        <v>59</v>
      </c>
      <c r="F5" s="65" t="s">
        <v>57</v>
      </c>
      <c r="G5" s="66"/>
      <c r="H5" s="66"/>
      <c r="I5" s="66"/>
      <c r="J5" s="66"/>
      <c r="K5" s="65" t="s">
        <v>62</v>
      </c>
      <c r="L5" s="63" t="s">
        <v>63</v>
      </c>
      <c r="M5" s="73" t="s">
        <v>58</v>
      </c>
      <c r="N5" s="65" t="s">
        <v>59</v>
      </c>
      <c r="O5" s="65" t="s">
        <v>57</v>
      </c>
      <c r="P5" s="66"/>
      <c r="Q5" s="66"/>
      <c r="R5" s="66"/>
      <c r="S5" s="66"/>
      <c r="T5" s="65" t="s">
        <v>62</v>
      </c>
      <c r="U5" s="63" t="s">
        <v>63</v>
      </c>
    </row>
    <row r="6" spans="1:21" x14ac:dyDescent="0.4">
      <c r="A6" s="86"/>
      <c r="B6" s="68"/>
      <c r="C6" s="68"/>
      <c r="D6" s="74"/>
      <c r="E6" s="66"/>
      <c r="F6" s="65" t="s">
        <v>2</v>
      </c>
      <c r="G6" s="65" t="s">
        <v>3</v>
      </c>
      <c r="H6" s="66"/>
      <c r="I6" s="66"/>
      <c r="J6" s="66"/>
      <c r="K6" s="66"/>
      <c r="L6" s="64"/>
      <c r="M6" s="74"/>
      <c r="N6" s="66"/>
      <c r="O6" s="65" t="s">
        <v>2</v>
      </c>
      <c r="P6" s="65" t="s">
        <v>3</v>
      </c>
      <c r="Q6" s="66"/>
      <c r="R6" s="66"/>
      <c r="S6" s="66"/>
      <c r="T6" s="66"/>
      <c r="U6" s="64"/>
    </row>
    <row r="7" spans="1:21" x14ac:dyDescent="0.4">
      <c r="A7" s="86"/>
      <c r="B7" s="71"/>
      <c r="C7" s="69"/>
      <c r="D7" s="74"/>
      <c r="E7" s="66"/>
      <c r="F7" s="66"/>
      <c r="G7" s="65" t="s">
        <v>60</v>
      </c>
      <c r="H7" s="66"/>
      <c r="I7" s="65" t="s">
        <v>61</v>
      </c>
      <c r="J7" s="66"/>
      <c r="K7" s="66"/>
      <c r="L7" s="64"/>
      <c r="M7" s="74"/>
      <c r="N7" s="66"/>
      <c r="O7" s="66"/>
      <c r="P7" s="65" t="s">
        <v>60</v>
      </c>
      <c r="Q7" s="66"/>
      <c r="R7" s="65" t="s">
        <v>61</v>
      </c>
      <c r="S7" s="66"/>
      <c r="T7" s="66"/>
      <c r="U7" s="64"/>
    </row>
    <row r="8" spans="1:21" ht="15.45" thickBot="1" x14ac:dyDescent="0.45">
      <c r="A8" s="87"/>
      <c r="B8" s="72"/>
      <c r="C8" s="70"/>
      <c r="D8" s="51" t="s">
        <v>42</v>
      </c>
      <c r="E8" s="52" t="s">
        <v>42</v>
      </c>
      <c r="F8" s="52" t="s">
        <v>42</v>
      </c>
      <c r="G8" s="52" t="s">
        <v>42</v>
      </c>
      <c r="H8" s="52" t="s">
        <v>4</v>
      </c>
      <c r="I8" s="52" t="s">
        <v>42</v>
      </c>
      <c r="J8" s="52" t="s">
        <v>4</v>
      </c>
      <c r="K8" s="52" t="s">
        <v>42</v>
      </c>
      <c r="L8" s="53" t="s">
        <v>42</v>
      </c>
      <c r="M8" s="54" t="s">
        <v>49</v>
      </c>
      <c r="N8" s="52" t="s">
        <v>49</v>
      </c>
      <c r="O8" s="52" t="s">
        <v>49</v>
      </c>
      <c r="P8" s="52" t="s">
        <v>49</v>
      </c>
      <c r="Q8" s="52" t="s">
        <v>4</v>
      </c>
      <c r="R8" s="52" t="s">
        <v>49</v>
      </c>
      <c r="S8" s="52" t="s">
        <v>4</v>
      </c>
      <c r="T8" s="52" t="s">
        <v>49</v>
      </c>
      <c r="U8" s="55" t="s">
        <v>49</v>
      </c>
    </row>
    <row r="9" spans="1:21" ht="56.6" x14ac:dyDescent="0.4">
      <c r="A9" s="9"/>
      <c r="B9" s="10" t="s">
        <v>69</v>
      </c>
      <c r="C9" s="11"/>
      <c r="D9" s="12" t="s">
        <v>47</v>
      </c>
      <c r="E9" s="12" t="s">
        <v>47</v>
      </c>
      <c r="F9" s="12" t="s">
        <v>47</v>
      </c>
      <c r="G9" s="13" t="s">
        <v>47</v>
      </c>
      <c r="H9" s="13" t="s">
        <v>47</v>
      </c>
      <c r="I9" s="13" t="s">
        <v>47</v>
      </c>
      <c r="J9" s="13" t="s">
        <v>47</v>
      </c>
      <c r="K9" s="12" t="s">
        <v>47</v>
      </c>
      <c r="L9" s="12" t="s">
        <v>47</v>
      </c>
      <c r="M9" s="14">
        <f>SUM(M10+M20)</f>
        <v>2051726.7000000002</v>
      </c>
      <c r="N9" s="14">
        <f>SUM(N10+N20)</f>
        <v>2294456.3000000003</v>
      </c>
      <c r="O9" s="14">
        <f>SUM(O10+O20)</f>
        <v>1600558.2</v>
      </c>
      <c r="P9" s="15">
        <f>SUM(P10+P20)</f>
        <v>-451168.50000000012</v>
      </c>
      <c r="Q9" s="16">
        <f>SUM(O9/M9)*100</f>
        <v>78.010302249320034</v>
      </c>
      <c r="R9" s="16">
        <f>SUM(O9-N9)</f>
        <v>-693898.10000000033</v>
      </c>
      <c r="S9" s="16">
        <f>SUM(O9/N9)*100</f>
        <v>69.757624061090198</v>
      </c>
      <c r="T9" s="14">
        <f>SUM(T10+T20)</f>
        <v>1946577.2999999998</v>
      </c>
      <c r="U9" s="14">
        <f>SUM(U10+U20)</f>
        <v>1893529.0999999996</v>
      </c>
    </row>
    <row r="10" spans="1:21" ht="15" x14ac:dyDescent="0.4">
      <c r="A10" s="45" t="s">
        <v>45</v>
      </c>
      <c r="B10" s="46" t="s">
        <v>67</v>
      </c>
      <c r="C10" s="47"/>
      <c r="D10" s="48" t="s">
        <v>47</v>
      </c>
      <c r="E10" s="48" t="s">
        <v>47</v>
      </c>
      <c r="F10" s="48" t="s">
        <v>47</v>
      </c>
      <c r="G10" s="48" t="s">
        <v>47</v>
      </c>
      <c r="H10" s="48" t="s">
        <v>47</v>
      </c>
      <c r="I10" s="48" t="s">
        <v>47</v>
      </c>
      <c r="J10" s="48" t="s">
        <v>47</v>
      </c>
      <c r="K10" s="48" t="s">
        <v>47</v>
      </c>
      <c r="L10" s="48" t="s">
        <v>47</v>
      </c>
      <c r="M10" s="49">
        <f>SUM(M11+M12+M13+M14+M15+M16+M17+M18+M19)</f>
        <v>1606754.8</v>
      </c>
      <c r="N10" s="49">
        <f>SUM(N11+N12+N13+N14+N15+N16+N17+N18+N19)</f>
        <v>1834067.8000000003</v>
      </c>
      <c r="O10" s="49">
        <f>SUM(O11+O12+O13+O14+O15+O16+O17+O18+O19)</f>
        <v>1181690.7</v>
      </c>
      <c r="P10" s="50">
        <f>SUM(O10-M10)</f>
        <v>-425064.10000000009</v>
      </c>
      <c r="Q10" s="50">
        <f>SUM(O10/M10)*100</f>
        <v>73.545179388914832</v>
      </c>
      <c r="R10" s="50">
        <f>SUM(O10-N10)</f>
        <v>-652377.10000000033</v>
      </c>
      <c r="S10" s="50">
        <f>SUM(O10/N10)*100</f>
        <v>64.430044516347749</v>
      </c>
      <c r="T10" s="49">
        <f>SUM(T11+T12+T13+T14+T15+T16+T17+T18+T19)</f>
        <v>1652493.9</v>
      </c>
      <c r="U10" s="49">
        <f>SUM(U11+U12+U13+U14+U15+U16+U17+U18+U19)</f>
        <v>1599445.6999999997</v>
      </c>
    </row>
    <row r="11" spans="1:21" ht="30.9" x14ac:dyDescent="0.4">
      <c r="A11" s="17">
        <v>1</v>
      </c>
      <c r="B11" s="18" t="s">
        <v>5</v>
      </c>
      <c r="C11" s="18" t="s">
        <v>8</v>
      </c>
      <c r="D11" s="41">
        <v>1235</v>
      </c>
      <c r="E11" s="41">
        <v>1109</v>
      </c>
      <c r="F11" s="41">
        <v>1109</v>
      </c>
      <c r="G11" s="19">
        <f>SUM(F11-D11)</f>
        <v>-126</v>
      </c>
      <c r="H11" s="20">
        <f>SUM(F11/D11)*100</f>
        <v>89.797570850202419</v>
      </c>
      <c r="I11" s="21">
        <f>SUM(F11-E11)</f>
        <v>0</v>
      </c>
      <c r="J11" s="21">
        <f>SUM(F11/E11)*100</f>
        <v>100</v>
      </c>
      <c r="K11" s="41">
        <v>1109</v>
      </c>
      <c r="L11" s="41">
        <v>1109</v>
      </c>
      <c r="M11" s="42">
        <v>524458.69999999995</v>
      </c>
      <c r="N11" s="42">
        <v>619069.6</v>
      </c>
      <c r="O11" s="42">
        <v>319129.3</v>
      </c>
      <c r="P11" s="22">
        <f>SUM(O11-M11)</f>
        <v>-205329.39999999997</v>
      </c>
      <c r="Q11" s="22">
        <f>SUM(O11/M11)*100</f>
        <v>60.849271830174622</v>
      </c>
      <c r="R11" s="22">
        <f>SUM(O11-N11)</f>
        <v>-299940.3</v>
      </c>
      <c r="S11" s="22">
        <f>SUM(O11/N11)*100</f>
        <v>51.549825738495315</v>
      </c>
      <c r="T11" s="44">
        <v>571342.19999999995</v>
      </c>
      <c r="U11" s="44">
        <v>571342.19999999995</v>
      </c>
    </row>
    <row r="12" spans="1:21" ht="30.9" x14ac:dyDescent="0.4">
      <c r="A12" s="23">
        <v>2</v>
      </c>
      <c r="B12" s="24" t="s">
        <v>6</v>
      </c>
      <c r="C12" s="24" t="s">
        <v>8</v>
      </c>
      <c r="D12" s="41">
        <v>1281</v>
      </c>
      <c r="E12" s="41">
        <v>1055</v>
      </c>
      <c r="F12" s="41">
        <v>1055</v>
      </c>
      <c r="G12" s="2">
        <f t="shared" ref="G12:G19" si="0">SUM(F12-D12)</f>
        <v>-226</v>
      </c>
      <c r="H12" s="3">
        <f t="shared" ref="H12:H19" si="1">SUM(F12/D12)*100</f>
        <v>82.357533177205312</v>
      </c>
      <c r="I12" s="4">
        <f t="shared" ref="I12:I19" si="2">SUM(F12-E12)</f>
        <v>0</v>
      </c>
      <c r="J12" s="4">
        <f t="shared" ref="J12:J19" si="3">SUM(F12/E12)*100</f>
        <v>100</v>
      </c>
      <c r="K12" s="41">
        <v>1055</v>
      </c>
      <c r="L12" s="41">
        <v>1055</v>
      </c>
      <c r="M12" s="43">
        <v>205699</v>
      </c>
      <c r="N12" s="43">
        <v>190750.7</v>
      </c>
      <c r="O12" s="43">
        <v>186878.1</v>
      </c>
      <c r="P12" s="5">
        <f t="shared" ref="P12:P19" si="4">SUM(O12-M12)</f>
        <v>-18820.899999999994</v>
      </c>
      <c r="Q12" s="5">
        <f t="shared" ref="Q12:Q19" si="5">SUM(O12/M12)*100</f>
        <v>90.850271513230496</v>
      </c>
      <c r="R12" s="5">
        <f t="shared" ref="R12:R19" si="6">SUM(O12-N12)</f>
        <v>-3872.6000000000058</v>
      </c>
      <c r="S12" s="5">
        <f t="shared" ref="S12:S19" si="7">SUM(O12/N12)*100</f>
        <v>97.969810857836961</v>
      </c>
      <c r="T12" s="25">
        <v>144977.60000000001</v>
      </c>
      <c r="U12" s="44">
        <v>118682.6</v>
      </c>
    </row>
    <row r="13" spans="1:21" ht="30.9" x14ac:dyDescent="0.4">
      <c r="A13" s="23">
        <v>3</v>
      </c>
      <c r="B13" s="24" t="s">
        <v>11</v>
      </c>
      <c r="C13" s="24" t="s">
        <v>8</v>
      </c>
      <c r="D13" s="40">
        <v>1104</v>
      </c>
      <c r="E13" s="40">
        <v>1113</v>
      </c>
      <c r="F13" s="40">
        <v>1113</v>
      </c>
      <c r="G13" s="2">
        <f t="shared" si="0"/>
        <v>9</v>
      </c>
      <c r="H13" s="3">
        <f t="shared" si="1"/>
        <v>100.81521739130434</v>
      </c>
      <c r="I13" s="4">
        <f t="shared" si="2"/>
        <v>0</v>
      </c>
      <c r="J13" s="4">
        <f t="shared" si="3"/>
        <v>100</v>
      </c>
      <c r="K13" s="40">
        <v>1113</v>
      </c>
      <c r="L13" s="40">
        <v>1113</v>
      </c>
      <c r="M13" s="25">
        <v>331652.8</v>
      </c>
      <c r="N13" s="25">
        <v>392524.9</v>
      </c>
      <c r="O13" s="25">
        <v>188573.7</v>
      </c>
      <c r="P13" s="5">
        <f t="shared" si="4"/>
        <v>-143079.09999999998</v>
      </c>
      <c r="Q13" s="5">
        <f t="shared" si="5"/>
        <v>56.85876917065076</v>
      </c>
      <c r="R13" s="5">
        <f t="shared" si="6"/>
        <v>-203951.2</v>
      </c>
      <c r="S13" s="5">
        <f t="shared" si="7"/>
        <v>48.041207067373307</v>
      </c>
      <c r="T13" s="25">
        <v>281802.59999999998</v>
      </c>
      <c r="U13" s="44">
        <v>320498.5</v>
      </c>
    </row>
    <row r="14" spans="1:21" ht="30.9" x14ac:dyDescent="0.4">
      <c r="A14" s="23">
        <v>4</v>
      </c>
      <c r="B14" s="24" t="s">
        <v>12</v>
      </c>
      <c r="C14" s="24" t="s">
        <v>8</v>
      </c>
      <c r="D14" s="40">
        <v>1302</v>
      </c>
      <c r="E14" s="40">
        <v>1294</v>
      </c>
      <c r="F14" s="40">
        <v>1294</v>
      </c>
      <c r="G14" s="2">
        <f t="shared" si="0"/>
        <v>-8</v>
      </c>
      <c r="H14" s="3">
        <f t="shared" si="1"/>
        <v>99.385560675883255</v>
      </c>
      <c r="I14" s="4">
        <f t="shared" si="2"/>
        <v>0</v>
      </c>
      <c r="J14" s="4">
        <f t="shared" si="3"/>
        <v>100</v>
      </c>
      <c r="K14" s="40">
        <v>1294</v>
      </c>
      <c r="L14" s="40">
        <v>1294</v>
      </c>
      <c r="M14" s="25">
        <v>378290.5</v>
      </c>
      <c r="N14" s="25">
        <v>484091.8</v>
      </c>
      <c r="O14" s="25">
        <v>337863.2</v>
      </c>
      <c r="P14" s="5">
        <f t="shared" si="4"/>
        <v>-40427.299999999988</v>
      </c>
      <c r="Q14" s="5">
        <f t="shared" si="5"/>
        <v>89.313160124296004</v>
      </c>
      <c r="R14" s="5">
        <f t="shared" si="6"/>
        <v>-146228.59999999998</v>
      </c>
      <c r="S14" s="5">
        <f t="shared" si="7"/>
        <v>69.793208643484562</v>
      </c>
      <c r="T14" s="25">
        <v>503004.9</v>
      </c>
      <c r="U14" s="44">
        <v>444618.3</v>
      </c>
    </row>
    <row r="15" spans="1:21" ht="30.9" x14ac:dyDescent="0.4">
      <c r="A15" s="23">
        <v>5</v>
      </c>
      <c r="B15" s="24" t="s">
        <v>13</v>
      </c>
      <c r="C15" s="24" t="s">
        <v>8</v>
      </c>
      <c r="D15" s="40">
        <v>197</v>
      </c>
      <c r="E15" s="40">
        <v>201</v>
      </c>
      <c r="F15" s="40">
        <v>201</v>
      </c>
      <c r="G15" s="2">
        <f t="shared" si="0"/>
        <v>4</v>
      </c>
      <c r="H15" s="3">
        <f t="shared" si="1"/>
        <v>102.03045685279189</v>
      </c>
      <c r="I15" s="4">
        <f t="shared" si="2"/>
        <v>0</v>
      </c>
      <c r="J15" s="4">
        <f t="shared" si="3"/>
        <v>100</v>
      </c>
      <c r="K15" s="40">
        <v>201</v>
      </c>
      <c r="L15" s="40">
        <v>201</v>
      </c>
      <c r="M15" s="25">
        <v>47779.199999999997</v>
      </c>
      <c r="N15" s="25">
        <v>51349.9</v>
      </c>
      <c r="O15" s="25">
        <v>46445.9</v>
      </c>
      <c r="P15" s="5">
        <f t="shared" si="4"/>
        <v>-1333.2999999999956</v>
      </c>
      <c r="Q15" s="5">
        <f t="shared" si="5"/>
        <v>97.209455160404531</v>
      </c>
      <c r="R15" s="5">
        <f t="shared" si="6"/>
        <v>-4904</v>
      </c>
      <c r="S15" s="5">
        <f t="shared" si="7"/>
        <v>90.449835345346344</v>
      </c>
      <c r="T15" s="25">
        <v>43204.7</v>
      </c>
      <c r="U15" s="44">
        <v>42372.2</v>
      </c>
    </row>
    <row r="16" spans="1:21" ht="30.9" x14ac:dyDescent="0.4">
      <c r="A16" s="23">
        <v>6</v>
      </c>
      <c r="B16" s="24" t="s">
        <v>14</v>
      </c>
      <c r="C16" s="24" t="s">
        <v>41</v>
      </c>
      <c r="D16" s="40">
        <v>2436</v>
      </c>
      <c r="E16" s="40">
        <v>2156</v>
      </c>
      <c r="F16" s="40">
        <v>2156</v>
      </c>
      <c r="G16" s="2">
        <f t="shared" si="0"/>
        <v>-280</v>
      </c>
      <c r="H16" s="3">
        <f t="shared" si="1"/>
        <v>88.505747126436788</v>
      </c>
      <c r="I16" s="4">
        <f t="shared" si="2"/>
        <v>0</v>
      </c>
      <c r="J16" s="4">
        <f t="shared" si="3"/>
        <v>100</v>
      </c>
      <c r="K16" s="40">
        <v>2156</v>
      </c>
      <c r="L16" s="40">
        <v>2156</v>
      </c>
      <c r="M16" s="25">
        <v>62068.800000000003</v>
      </c>
      <c r="N16" s="25">
        <v>74086.8</v>
      </c>
      <c r="O16" s="25">
        <v>61440.800000000003</v>
      </c>
      <c r="P16" s="5">
        <f t="shared" si="4"/>
        <v>-628</v>
      </c>
      <c r="Q16" s="5">
        <f t="shared" si="5"/>
        <v>98.988219524140959</v>
      </c>
      <c r="R16" s="5">
        <f t="shared" si="6"/>
        <v>-12646</v>
      </c>
      <c r="S16" s="5">
        <f t="shared" si="7"/>
        <v>82.930832482979426</v>
      </c>
      <c r="T16" s="25">
        <v>56244.5</v>
      </c>
      <c r="U16" s="44">
        <v>46573</v>
      </c>
    </row>
    <row r="17" spans="1:23" ht="30.9" x14ac:dyDescent="0.4">
      <c r="A17" s="23">
        <v>7</v>
      </c>
      <c r="B17" s="24" t="s">
        <v>1</v>
      </c>
      <c r="C17" s="24" t="s">
        <v>8</v>
      </c>
      <c r="D17" s="40">
        <v>2103</v>
      </c>
      <c r="E17" s="40">
        <v>2142</v>
      </c>
      <c r="F17" s="40">
        <v>2142</v>
      </c>
      <c r="G17" s="2">
        <f t="shared" si="0"/>
        <v>39</v>
      </c>
      <c r="H17" s="3">
        <f t="shared" si="1"/>
        <v>101.85449358059915</v>
      </c>
      <c r="I17" s="4">
        <f t="shared" si="2"/>
        <v>0</v>
      </c>
      <c r="J17" s="4">
        <f t="shared" si="3"/>
        <v>100</v>
      </c>
      <c r="K17" s="40">
        <v>2142</v>
      </c>
      <c r="L17" s="40">
        <v>2142</v>
      </c>
      <c r="M17" s="25">
        <v>50169.1</v>
      </c>
      <c r="N17" s="25">
        <v>14390.8</v>
      </c>
      <c r="O17" s="25">
        <v>35102.400000000001</v>
      </c>
      <c r="P17" s="5">
        <f t="shared" si="4"/>
        <v>-15066.699999999997</v>
      </c>
      <c r="Q17" s="5">
        <f t="shared" si="5"/>
        <v>69.968167656984079</v>
      </c>
      <c r="R17" s="5">
        <f t="shared" si="6"/>
        <v>20711.600000000002</v>
      </c>
      <c r="S17" s="5">
        <f t="shared" si="7"/>
        <v>243.9225060455291</v>
      </c>
      <c r="T17" s="25">
        <v>48389.1</v>
      </c>
      <c r="U17" s="44">
        <v>51485</v>
      </c>
    </row>
    <row r="18" spans="1:23" ht="30.9" x14ac:dyDescent="0.4">
      <c r="A18" s="23">
        <v>8</v>
      </c>
      <c r="B18" s="24" t="s">
        <v>54</v>
      </c>
      <c r="C18" s="24" t="s">
        <v>8</v>
      </c>
      <c r="D18" s="40">
        <v>69</v>
      </c>
      <c r="E18" s="40">
        <v>70</v>
      </c>
      <c r="F18" s="40">
        <v>70</v>
      </c>
      <c r="G18" s="2">
        <f t="shared" ref="G18" si="8">SUM(F18-D18)</f>
        <v>1</v>
      </c>
      <c r="H18" s="3">
        <f t="shared" ref="H18" si="9">SUM(F18/D18)*100</f>
        <v>101.44927536231884</v>
      </c>
      <c r="I18" s="4">
        <f t="shared" ref="I18" si="10">SUM(F18-E18)</f>
        <v>0</v>
      </c>
      <c r="J18" s="4">
        <f t="shared" ref="J18" si="11">SUM(F18/E18)*100</f>
        <v>100</v>
      </c>
      <c r="K18" s="40">
        <v>70</v>
      </c>
      <c r="L18" s="40">
        <v>70</v>
      </c>
      <c r="M18" s="25">
        <v>6486.7</v>
      </c>
      <c r="N18" s="25">
        <v>6603.3</v>
      </c>
      <c r="O18" s="25">
        <v>5056.1000000000004</v>
      </c>
      <c r="P18" s="5">
        <f t="shared" ref="P18" si="12">SUM(O18-M18)</f>
        <v>-1430.5999999999995</v>
      </c>
      <c r="Q18" s="5">
        <f t="shared" ref="Q18" si="13">SUM(O18/M18)*100</f>
        <v>77.945642622597006</v>
      </c>
      <c r="R18" s="5">
        <f t="shared" ref="R18" si="14">SUM(O18-N18)</f>
        <v>-1547.1999999999998</v>
      </c>
      <c r="S18" s="5">
        <f t="shared" ref="S18" si="15">SUM(O18/N18)*100</f>
        <v>76.569291112019755</v>
      </c>
      <c r="T18" s="25">
        <v>3331.1</v>
      </c>
      <c r="U18" s="44">
        <v>3775.2</v>
      </c>
    </row>
    <row r="19" spans="1:23" ht="30.9" x14ac:dyDescent="0.4">
      <c r="A19" s="23">
        <v>9</v>
      </c>
      <c r="B19" s="24" t="s">
        <v>55</v>
      </c>
      <c r="C19" s="24" t="s">
        <v>8</v>
      </c>
      <c r="D19" s="40">
        <v>9</v>
      </c>
      <c r="E19" s="40">
        <v>10</v>
      </c>
      <c r="F19" s="40">
        <v>10</v>
      </c>
      <c r="G19" s="2">
        <f t="shared" si="0"/>
        <v>1</v>
      </c>
      <c r="H19" s="3">
        <f t="shared" si="1"/>
        <v>111.11111111111111</v>
      </c>
      <c r="I19" s="4">
        <f t="shared" si="2"/>
        <v>0</v>
      </c>
      <c r="J19" s="4">
        <f t="shared" si="3"/>
        <v>100</v>
      </c>
      <c r="K19" s="40">
        <v>10</v>
      </c>
      <c r="L19" s="40">
        <v>10</v>
      </c>
      <c r="M19" s="25">
        <v>150</v>
      </c>
      <c r="N19" s="25">
        <v>1200</v>
      </c>
      <c r="O19" s="25">
        <v>1201.2</v>
      </c>
      <c r="P19" s="5">
        <f t="shared" si="4"/>
        <v>1051.2</v>
      </c>
      <c r="Q19" s="5">
        <f t="shared" si="5"/>
        <v>800.80000000000007</v>
      </c>
      <c r="R19" s="5">
        <f t="shared" si="6"/>
        <v>1.2000000000000455</v>
      </c>
      <c r="S19" s="5">
        <f t="shared" si="7"/>
        <v>100.10000000000001</v>
      </c>
      <c r="T19" s="25">
        <v>197.2</v>
      </c>
      <c r="U19" s="44">
        <v>98.7</v>
      </c>
    </row>
    <row r="20" spans="1:23" ht="15" x14ac:dyDescent="0.4">
      <c r="A20" s="45" t="s">
        <v>46</v>
      </c>
      <c r="B20" s="46" t="s">
        <v>68</v>
      </c>
      <c r="C20" s="47"/>
      <c r="D20" s="48" t="s">
        <v>47</v>
      </c>
      <c r="E20" s="48" t="s">
        <v>47</v>
      </c>
      <c r="F20" s="48" t="s">
        <v>47</v>
      </c>
      <c r="G20" s="48" t="s">
        <v>47</v>
      </c>
      <c r="H20" s="48" t="s">
        <v>47</v>
      </c>
      <c r="I20" s="48" t="s">
        <v>47</v>
      </c>
      <c r="J20" s="48" t="s">
        <v>47</v>
      </c>
      <c r="K20" s="48" t="s">
        <v>47</v>
      </c>
      <c r="L20" s="48" t="s">
        <v>47</v>
      </c>
      <c r="M20" s="49">
        <f>SUM(M24:M42)</f>
        <v>444971.90000000008</v>
      </c>
      <c r="N20" s="49">
        <f>SUM(N24:N42)</f>
        <v>460388.5</v>
      </c>
      <c r="O20" s="49">
        <f>SUM(O24:O42)</f>
        <v>418867.50000000006</v>
      </c>
      <c r="P20" s="50">
        <f>SUM(O20-M20)</f>
        <v>-26104.400000000023</v>
      </c>
      <c r="Q20" s="50">
        <f>SUM(O20/M20)*100</f>
        <v>94.133472248472316</v>
      </c>
      <c r="R20" s="50">
        <f>SUM(O20-N20)</f>
        <v>-41520.999999999942</v>
      </c>
      <c r="S20" s="50">
        <f>SUM(O20/N20)*100</f>
        <v>90.981312521924423</v>
      </c>
      <c r="T20" s="49">
        <f>SUM(T24:T42)</f>
        <v>294083.40000000002</v>
      </c>
      <c r="U20" s="49">
        <f>SUM(U24:U42)</f>
        <v>294083.40000000002</v>
      </c>
    </row>
    <row r="21" spans="1:23" ht="46.3" hidden="1" x14ac:dyDescent="0.4">
      <c r="A21" s="23">
        <v>1</v>
      </c>
      <c r="B21" s="24" t="s">
        <v>15</v>
      </c>
      <c r="C21" s="24" t="s">
        <v>17</v>
      </c>
      <c r="D21" s="38"/>
      <c r="E21" s="39"/>
      <c r="F21" s="39"/>
      <c r="G21" s="2">
        <f t="shared" ref="G21:G42" si="16">SUM(F21-D21)</f>
        <v>0</v>
      </c>
      <c r="H21" s="3">
        <v>0</v>
      </c>
      <c r="I21" s="4">
        <f t="shared" ref="I21:I42" si="17">SUM(F21-E21)</f>
        <v>0</v>
      </c>
      <c r="J21" s="4" t="e">
        <f t="shared" ref="J21:J42" si="18">SUM(F21/E21)*100</f>
        <v>#DIV/0!</v>
      </c>
      <c r="K21" s="26"/>
      <c r="L21" s="26"/>
      <c r="M21" s="25"/>
      <c r="N21" s="25"/>
      <c r="O21" s="25"/>
      <c r="P21" s="5">
        <f t="shared" ref="P21:P42" si="19">SUM(O21-M21)</f>
        <v>0</v>
      </c>
      <c r="Q21" s="5">
        <v>0</v>
      </c>
      <c r="R21" s="5">
        <f t="shared" ref="R21:R42" si="20">SUM(O21-N21)</f>
        <v>0</v>
      </c>
      <c r="S21" s="5">
        <v>0</v>
      </c>
      <c r="T21" s="25"/>
      <c r="U21" s="25"/>
    </row>
    <row r="22" spans="1:23" ht="30.9" hidden="1" x14ac:dyDescent="0.4">
      <c r="A22" s="23">
        <v>1</v>
      </c>
      <c r="B22" s="24" t="s">
        <v>15</v>
      </c>
      <c r="C22" s="24" t="s">
        <v>18</v>
      </c>
      <c r="D22" s="38"/>
      <c r="E22" s="39"/>
      <c r="F22" s="39"/>
      <c r="G22" s="2">
        <f t="shared" si="16"/>
        <v>0</v>
      </c>
      <c r="H22" s="3" t="e">
        <f t="shared" ref="H22" si="21">SUM(F22/D22)*100</f>
        <v>#DIV/0!</v>
      </c>
      <c r="I22" s="4">
        <f t="shared" si="17"/>
        <v>0</v>
      </c>
      <c r="J22" s="4" t="e">
        <f t="shared" si="18"/>
        <v>#DIV/0!</v>
      </c>
      <c r="K22" s="26"/>
      <c r="L22" s="26"/>
      <c r="M22" s="27"/>
      <c r="N22" s="25"/>
      <c r="O22" s="25"/>
      <c r="P22" s="5">
        <f t="shared" si="19"/>
        <v>0</v>
      </c>
      <c r="Q22" s="5" t="e">
        <f t="shared" ref="Q22" si="22">SUM(O22/M22)*100</f>
        <v>#DIV/0!</v>
      </c>
      <c r="R22" s="5">
        <f t="shared" si="20"/>
        <v>0</v>
      </c>
      <c r="S22" s="5" t="e">
        <f t="shared" ref="S22" si="23">SUM(O22/N22)*100</f>
        <v>#DIV/0!</v>
      </c>
      <c r="T22" s="25">
        <v>0</v>
      </c>
      <c r="U22" s="25">
        <v>0</v>
      </c>
    </row>
    <row r="23" spans="1:23" ht="30.9" hidden="1" x14ac:dyDescent="0.4">
      <c r="A23" s="23">
        <v>2</v>
      </c>
      <c r="B23" s="24" t="s">
        <v>16</v>
      </c>
      <c r="C23" s="24" t="s">
        <v>19</v>
      </c>
      <c r="D23" s="38"/>
      <c r="E23" s="39"/>
      <c r="F23" s="39"/>
      <c r="G23" s="2">
        <f t="shared" si="16"/>
        <v>0</v>
      </c>
      <c r="H23" s="3">
        <v>0</v>
      </c>
      <c r="I23" s="4">
        <f t="shared" si="17"/>
        <v>0</v>
      </c>
      <c r="J23" s="4" t="e">
        <f t="shared" si="18"/>
        <v>#DIV/0!</v>
      </c>
      <c r="K23" s="26"/>
      <c r="L23" s="26"/>
      <c r="M23" s="27"/>
      <c r="N23" s="25"/>
      <c r="O23" s="25"/>
      <c r="P23" s="5">
        <f t="shared" si="19"/>
        <v>0</v>
      </c>
      <c r="Q23" s="5">
        <v>0</v>
      </c>
      <c r="R23" s="5">
        <f t="shared" si="20"/>
        <v>0</v>
      </c>
      <c r="S23" s="5">
        <v>0</v>
      </c>
      <c r="T23" s="25"/>
      <c r="U23" s="25"/>
    </row>
    <row r="24" spans="1:23" ht="46.3" x14ac:dyDescent="0.4">
      <c r="A24" s="23">
        <v>1</v>
      </c>
      <c r="B24" s="24" t="s">
        <v>16</v>
      </c>
      <c r="C24" s="24" t="s">
        <v>20</v>
      </c>
      <c r="D24" s="57">
        <v>69514</v>
      </c>
      <c r="E24" s="58">
        <v>63000</v>
      </c>
      <c r="F24" s="58">
        <v>65000</v>
      </c>
      <c r="G24" s="2">
        <f t="shared" si="16"/>
        <v>-4514</v>
      </c>
      <c r="H24" s="3">
        <f t="shared" ref="H24:H42" si="24">SUM(F24/D24)*100</f>
        <v>93.506344045803729</v>
      </c>
      <c r="I24" s="4">
        <f t="shared" si="17"/>
        <v>2000</v>
      </c>
      <c r="J24" s="4">
        <f t="shared" si="18"/>
        <v>103.17460317460319</v>
      </c>
      <c r="K24" s="59">
        <v>65000</v>
      </c>
      <c r="L24" s="59">
        <v>65000</v>
      </c>
      <c r="M24" s="61">
        <v>58573.1</v>
      </c>
      <c r="N24" s="60">
        <v>58546.400000000001</v>
      </c>
      <c r="O24" s="60">
        <v>50811.5</v>
      </c>
      <c r="P24" s="5">
        <f t="shared" si="19"/>
        <v>-7761.5999999999985</v>
      </c>
      <c r="Q24" s="5">
        <v>0</v>
      </c>
      <c r="R24" s="5">
        <f t="shared" si="20"/>
        <v>-7734.9000000000015</v>
      </c>
      <c r="S24" s="5">
        <f t="shared" ref="S24:S42" si="25">SUM(O24/N24)*100</f>
        <v>86.788427640298977</v>
      </c>
      <c r="T24" s="60">
        <v>35585.599999999999</v>
      </c>
      <c r="U24" s="60">
        <f>T24</f>
        <v>35585.599999999999</v>
      </c>
    </row>
    <row r="25" spans="1:23" ht="46.3" x14ac:dyDescent="0.4">
      <c r="A25" s="23">
        <v>2</v>
      </c>
      <c r="B25" s="24" t="s">
        <v>21</v>
      </c>
      <c r="C25" s="24" t="s">
        <v>22</v>
      </c>
      <c r="D25" s="57">
        <v>50807</v>
      </c>
      <c r="E25" s="58">
        <v>47940</v>
      </c>
      <c r="F25" s="58">
        <v>52000</v>
      </c>
      <c r="G25" s="2">
        <f t="shared" si="16"/>
        <v>1193</v>
      </c>
      <c r="H25" s="3">
        <f t="shared" si="24"/>
        <v>102.34810163953787</v>
      </c>
      <c r="I25" s="4">
        <f t="shared" si="17"/>
        <v>4060</v>
      </c>
      <c r="J25" s="4">
        <f t="shared" si="18"/>
        <v>108.46891948268669</v>
      </c>
      <c r="K25" s="59">
        <v>52000</v>
      </c>
      <c r="L25" s="59">
        <v>52000</v>
      </c>
      <c r="M25" s="61">
        <v>42809.7</v>
      </c>
      <c r="N25" s="60">
        <v>44551</v>
      </c>
      <c r="O25" s="60">
        <v>40649.199999999997</v>
      </c>
      <c r="P25" s="5">
        <f t="shared" si="19"/>
        <v>-2160.5</v>
      </c>
      <c r="Q25" s="5">
        <f t="shared" ref="Q25:Q42" si="26">SUM(O25/M25)*100</f>
        <v>94.953246577294408</v>
      </c>
      <c r="R25" s="5">
        <f t="shared" si="20"/>
        <v>-3901.8000000000029</v>
      </c>
      <c r="S25" s="5">
        <f t="shared" si="25"/>
        <v>91.241947431034092</v>
      </c>
      <c r="T25" s="60">
        <v>28468.5</v>
      </c>
      <c r="U25" s="60">
        <f t="shared" ref="U25:U42" si="27">T25</f>
        <v>28468.5</v>
      </c>
      <c r="W25" s="29"/>
    </row>
    <row r="26" spans="1:23" ht="51" hidden="1" customHeight="1" x14ac:dyDescent="0.4">
      <c r="A26" s="23"/>
      <c r="B26" s="24" t="s">
        <v>21</v>
      </c>
      <c r="C26" s="24" t="s">
        <v>23</v>
      </c>
      <c r="D26" s="57"/>
      <c r="E26" s="58"/>
      <c r="F26" s="58"/>
      <c r="G26" s="2">
        <f t="shared" si="16"/>
        <v>0</v>
      </c>
      <c r="H26" s="3" t="e">
        <f t="shared" si="24"/>
        <v>#DIV/0!</v>
      </c>
      <c r="I26" s="4">
        <f t="shared" si="17"/>
        <v>0</v>
      </c>
      <c r="J26" s="4" t="e">
        <f t="shared" si="18"/>
        <v>#DIV/0!</v>
      </c>
      <c r="K26" s="59"/>
      <c r="L26" s="59"/>
      <c r="M26" s="61"/>
      <c r="N26" s="60"/>
      <c r="O26" s="60"/>
      <c r="P26" s="5">
        <f t="shared" si="19"/>
        <v>0</v>
      </c>
      <c r="Q26" s="5">
        <v>0</v>
      </c>
      <c r="R26" s="5">
        <f t="shared" si="20"/>
        <v>0</v>
      </c>
      <c r="S26" s="5">
        <v>0</v>
      </c>
      <c r="T26" s="60"/>
      <c r="U26" s="60">
        <f t="shared" si="27"/>
        <v>0</v>
      </c>
      <c r="W26" s="30"/>
    </row>
    <row r="27" spans="1:23" ht="30.9" x14ac:dyDescent="0.4">
      <c r="A27" s="23">
        <v>3</v>
      </c>
      <c r="B27" s="24" t="s">
        <v>24</v>
      </c>
      <c r="C27" s="24" t="s">
        <v>25</v>
      </c>
      <c r="D27" s="57">
        <v>158293</v>
      </c>
      <c r="E27" s="58">
        <v>158293</v>
      </c>
      <c r="F27" s="58">
        <v>133000</v>
      </c>
      <c r="G27" s="2">
        <f t="shared" si="16"/>
        <v>-25293</v>
      </c>
      <c r="H27" s="3">
        <f t="shared" si="24"/>
        <v>84.021403346957854</v>
      </c>
      <c r="I27" s="4">
        <f t="shared" si="17"/>
        <v>-25293</v>
      </c>
      <c r="J27" s="4">
        <f t="shared" si="18"/>
        <v>84.021403346957854</v>
      </c>
      <c r="K27" s="59">
        <v>133000</v>
      </c>
      <c r="L27" s="59">
        <v>133000</v>
      </c>
      <c r="M27" s="61">
        <v>79787.199999999997</v>
      </c>
      <c r="N27" s="60">
        <v>71438.399999999994</v>
      </c>
      <c r="O27" s="60">
        <v>57608.7</v>
      </c>
      <c r="P27" s="5">
        <f t="shared" si="19"/>
        <v>-22178.5</v>
      </c>
      <c r="Q27" s="5">
        <f t="shared" si="26"/>
        <v>72.202934806585517</v>
      </c>
      <c r="R27" s="5">
        <f t="shared" si="20"/>
        <v>-13829.699999999997</v>
      </c>
      <c r="S27" s="5">
        <f t="shared" si="25"/>
        <v>80.641083786870922</v>
      </c>
      <c r="T27" s="60">
        <v>40249.5</v>
      </c>
      <c r="U27" s="60">
        <f t="shared" si="27"/>
        <v>40249.5</v>
      </c>
      <c r="W27" s="30"/>
    </row>
    <row r="28" spans="1:23" ht="30.9" x14ac:dyDescent="0.4">
      <c r="A28" s="23">
        <v>4</v>
      </c>
      <c r="B28" s="24" t="s">
        <v>26</v>
      </c>
      <c r="C28" s="24" t="s">
        <v>27</v>
      </c>
      <c r="D28" s="57">
        <v>3950</v>
      </c>
      <c r="E28" s="58">
        <v>3950</v>
      </c>
      <c r="F28" s="58">
        <v>3750</v>
      </c>
      <c r="G28" s="2">
        <f t="shared" si="16"/>
        <v>-200</v>
      </c>
      <c r="H28" s="3">
        <f t="shared" si="24"/>
        <v>94.936708860759495</v>
      </c>
      <c r="I28" s="4">
        <f t="shared" si="17"/>
        <v>-200</v>
      </c>
      <c r="J28" s="4">
        <f t="shared" si="18"/>
        <v>94.936708860759495</v>
      </c>
      <c r="K28" s="59">
        <v>3750</v>
      </c>
      <c r="L28" s="59">
        <v>3750</v>
      </c>
      <c r="M28" s="61">
        <v>1991</v>
      </c>
      <c r="N28" s="60">
        <v>2014.2</v>
      </c>
      <c r="O28" s="60">
        <v>1624.3</v>
      </c>
      <c r="P28" s="5">
        <f t="shared" si="19"/>
        <v>-366.70000000000005</v>
      </c>
      <c r="Q28" s="5">
        <f t="shared" si="26"/>
        <v>81.582119537920633</v>
      </c>
      <c r="R28" s="5">
        <f t="shared" si="20"/>
        <v>-389.90000000000009</v>
      </c>
      <c r="S28" s="5">
        <f t="shared" si="25"/>
        <v>80.642438685334128</v>
      </c>
      <c r="T28" s="60">
        <v>1134.8</v>
      </c>
      <c r="U28" s="60">
        <f t="shared" si="27"/>
        <v>1134.8</v>
      </c>
      <c r="W28" s="29"/>
    </row>
    <row r="29" spans="1:23" ht="46.3" x14ac:dyDescent="0.4">
      <c r="A29" s="23">
        <v>5</v>
      </c>
      <c r="B29" s="24" t="s">
        <v>48</v>
      </c>
      <c r="C29" s="24" t="s">
        <v>27</v>
      </c>
      <c r="D29" s="57">
        <v>3550</v>
      </c>
      <c r="E29" s="58">
        <v>3550</v>
      </c>
      <c r="F29" s="58">
        <v>3530</v>
      </c>
      <c r="G29" s="2">
        <f t="shared" si="16"/>
        <v>-20</v>
      </c>
      <c r="H29" s="3">
        <f t="shared" si="24"/>
        <v>99.436619718309856</v>
      </c>
      <c r="I29" s="4">
        <f t="shared" si="17"/>
        <v>-20</v>
      </c>
      <c r="J29" s="4">
        <f t="shared" si="18"/>
        <v>99.436619718309856</v>
      </c>
      <c r="K29" s="59">
        <v>3530</v>
      </c>
      <c r="L29" s="59">
        <v>3530</v>
      </c>
      <c r="M29" s="61">
        <v>1789.4</v>
      </c>
      <c r="N29" s="60">
        <v>1896.1</v>
      </c>
      <c r="O29" s="60">
        <v>1529</v>
      </c>
      <c r="P29" s="5">
        <f t="shared" si="19"/>
        <v>-260.40000000000009</v>
      </c>
      <c r="Q29" s="5">
        <f t="shared" si="26"/>
        <v>85.447636079132664</v>
      </c>
      <c r="R29" s="5">
        <f t="shared" si="20"/>
        <v>-367.09999999999991</v>
      </c>
      <c r="S29" s="5">
        <f t="shared" si="25"/>
        <v>80.639206792890676</v>
      </c>
      <c r="T29" s="60">
        <v>1068.3</v>
      </c>
      <c r="U29" s="60">
        <f t="shared" si="27"/>
        <v>1068.3</v>
      </c>
      <c r="W29" s="30"/>
    </row>
    <row r="30" spans="1:23" ht="30.9" x14ac:dyDescent="0.4">
      <c r="A30" s="23">
        <v>6</v>
      </c>
      <c r="B30" s="24" t="s">
        <v>28</v>
      </c>
      <c r="C30" s="24" t="s">
        <v>29</v>
      </c>
      <c r="D30" s="57">
        <v>44223</v>
      </c>
      <c r="E30" s="58">
        <v>34500</v>
      </c>
      <c r="F30" s="58">
        <v>34900</v>
      </c>
      <c r="G30" s="2">
        <f t="shared" si="16"/>
        <v>-9323</v>
      </c>
      <c r="H30" s="3">
        <f t="shared" si="24"/>
        <v>78.918209981231485</v>
      </c>
      <c r="I30" s="4">
        <f t="shared" si="17"/>
        <v>400</v>
      </c>
      <c r="J30" s="4">
        <f t="shared" si="18"/>
        <v>101.15942028985508</v>
      </c>
      <c r="K30" s="58">
        <v>35300</v>
      </c>
      <c r="L30" s="58">
        <v>35300</v>
      </c>
      <c r="M30" s="61">
        <v>22641.1</v>
      </c>
      <c r="N30" s="60">
        <v>18756.3</v>
      </c>
      <c r="O30" s="60">
        <v>17855.7</v>
      </c>
      <c r="P30" s="5">
        <f t="shared" si="19"/>
        <v>-4785.3999999999978</v>
      </c>
      <c r="Q30" s="5">
        <f t="shared" si="26"/>
        <v>78.864101125828697</v>
      </c>
      <c r="R30" s="5">
        <f>SUM(O30-N30)</f>
        <v>-900.59999999999854</v>
      </c>
      <c r="S30" s="5">
        <f t="shared" si="25"/>
        <v>95.198413333120087</v>
      </c>
      <c r="T30" s="60">
        <v>12924.2</v>
      </c>
      <c r="U30" s="60">
        <f t="shared" si="27"/>
        <v>12924.2</v>
      </c>
      <c r="W30" s="30"/>
    </row>
    <row r="31" spans="1:23" ht="46.3" x14ac:dyDescent="0.4">
      <c r="A31" s="23">
        <v>7</v>
      </c>
      <c r="B31" s="24" t="s">
        <v>30</v>
      </c>
      <c r="C31" s="24" t="s">
        <v>31</v>
      </c>
      <c r="D31" s="57">
        <v>130</v>
      </c>
      <c r="E31" s="58">
        <v>110</v>
      </c>
      <c r="F31" s="58">
        <v>110</v>
      </c>
      <c r="G31" s="2">
        <f t="shared" si="16"/>
        <v>-20</v>
      </c>
      <c r="H31" s="3">
        <f t="shared" si="24"/>
        <v>84.615384615384613</v>
      </c>
      <c r="I31" s="4">
        <f t="shared" si="17"/>
        <v>0</v>
      </c>
      <c r="J31" s="4">
        <f t="shared" si="18"/>
        <v>100</v>
      </c>
      <c r="K31" s="59">
        <v>110</v>
      </c>
      <c r="L31" s="59">
        <v>110</v>
      </c>
      <c r="M31" s="61">
        <v>77.599999999999994</v>
      </c>
      <c r="N31" s="60">
        <v>59.8</v>
      </c>
      <c r="O31" s="60">
        <v>56.4</v>
      </c>
      <c r="P31" s="5">
        <f t="shared" si="19"/>
        <v>-21.199999999999996</v>
      </c>
      <c r="Q31" s="5">
        <f t="shared" si="26"/>
        <v>72.680412371134025</v>
      </c>
      <c r="R31" s="5">
        <f t="shared" si="20"/>
        <v>-3.3999999999999986</v>
      </c>
      <c r="S31" s="5">
        <f t="shared" si="25"/>
        <v>94.314381270903013</v>
      </c>
      <c r="T31" s="60">
        <v>40.299999999999997</v>
      </c>
      <c r="U31" s="60">
        <f t="shared" si="27"/>
        <v>40.299999999999997</v>
      </c>
      <c r="W31" s="29"/>
    </row>
    <row r="32" spans="1:23" ht="30.9" x14ac:dyDescent="0.4">
      <c r="A32" s="23">
        <v>8</v>
      </c>
      <c r="B32" s="24" t="s">
        <v>32</v>
      </c>
      <c r="C32" s="24" t="s">
        <v>33</v>
      </c>
      <c r="D32" s="57">
        <v>40</v>
      </c>
      <c r="E32" s="58">
        <v>40</v>
      </c>
      <c r="F32" s="58">
        <v>37</v>
      </c>
      <c r="G32" s="2">
        <f t="shared" si="16"/>
        <v>-3</v>
      </c>
      <c r="H32" s="3">
        <f t="shared" si="24"/>
        <v>92.5</v>
      </c>
      <c r="I32" s="4">
        <f t="shared" si="17"/>
        <v>-3</v>
      </c>
      <c r="J32" s="4">
        <f t="shared" si="18"/>
        <v>92.5</v>
      </c>
      <c r="K32" s="58">
        <v>39</v>
      </c>
      <c r="L32" s="58">
        <v>41</v>
      </c>
      <c r="M32" s="61">
        <v>23.9</v>
      </c>
      <c r="N32" s="60">
        <v>20.100000000000001</v>
      </c>
      <c r="O32" s="60">
        <v>19.899999999999999</v>
      </c>
      <c r="P32" s="5">
        <f t="shared" si="19"/>
        <v>-4</v>
      </c>
      <c r="Q32" s="5">
        <f t="shared" si="26"/>
        <v>83.26359832635984</v>
      </c>
      <c r="R32" s="5">
        <f t="shared" si="20"/>
        <v>-0.20000000000000284</v>
      </c>
      <c r="S32" s="5">
        <f t="shared" si="25"/>
        <v>99.004975124378092</v>
      </c>
      <c r="T32" s="60">
        <v>15</v>
      </c>
      <c r="U32" s="60">
        <f t="shared" si="27"/>
        <v>15</v>
      </c>
      <c r="W32" s="31"/>
    </row>
    <row r="33" spans="1:23" ht="30.9" x14ac:dyDescent="0.4">
      <c r="A33" s="23">
        <v>9</v>
      </c>
      <c r="B33" s="24" t="s">
        <v>34</v>
      </c>
      <c r="C33" s="24" t="s">
        <v>35</v>
      </c>
      <c r="D33" s="57">
        <v>195</v>
      </c>
      <c r="E33" s="58">
        <v>197</v>
      </c>
      <c r="F33" s="58">
        <v>201</v>
      </c>
      <c r="G33" s="2">
        <f t="shared" si="16"/>
        <v>6</v>
      </c>
      <c r="H33" s="3">
        <f t="shared" si="24"/>
        <v>103.07692307692307</v>
      </c>
      <c r="I33" s="4">
        <f t="shared" si="17"/>
        <v>4</v>
      </c>
      <c r="J33" s="4">
        <f t="shared" si="18"/>
        <v>102.03045685279189</v>
      </c>
      <c r="K33" s="59">
        <v>201</v>
      </c>
      <c r="L33" s="58">
        <v>201</v>
      </c>
      <c r="M33" s="61">
        <v>70281.3</v>
      </c>
      <c r="N33" s="60">
        <v>79398.8</v>
      </c>
      <c r="O33" s="60">
        <v>76585.100000000006</v>
      </c>
      <c r="P33" s="5">
        <f t="shared" si="19"/>
        <v>6303.8000000000029</v>
      </c>
      <c r="Q33" s="5">
        <f t="shared" si="26"/>
        <v>108.96938445930853</v>
      </c>
      <c r="R33" s="5">
        <f t="shared" si="20"/>
        <v>-2813.6999999999971</v>
      </c>
      <c r="S33" s="5">
        <f t="shared" si="25"/>
        <v>96.456243671188986</v>
      </c>
      <c r="T33" s="60">
        <v>52676.6</v>
      </c>
      <c r="U33" s="60">
        <f t="shared" si="27"/>
        <v>52676.6</v>
      </c>
      <c r="W33" s="31"/>
    </row>
    <row r="34" spans="1:23" ht="30.9" x14ac:dyDescent="0.4">
      <c r="A34" s="23">
        <v>10</v>
      </c>
      <c r="B34" s="24" t="s">
        <v>36</v>
      </c>
      <c r="C34" s="24" t="s">
        <v>35</v>
      </c>
      <c r="D34" s="57">
        <v>25</v>
      </c>
      <c r="E34" s="58">
        <v>25</v>
      </c>
      <c r="F34" s="58">
        <v>24</v>
      </c>
      <c r="G34" s="2">
        <f t="shared" si="16"/>
        <v>-1</v>
      </c>
      <c r="H34" s="3">
        <f t="shared" si="24"/>
        <v>96</v>
      </c>
      <c r="I34" s="4">
        <f t="shared" si="17"/>
        <v>-1</v>
      </c>
      <c r="J34" s="4">
        <f t="shared" si="18"/>
        <v>96</v>
      </c>
      <c r="K34" s="59">
        <v>24</v>
      </c>
      <c r="L34" s="59">
        <v>24</v>
      </c>
      <c r="M34" s="61">
        <v>8894.9</v>
      </c>
      <c r="N34" s="60">
        <v>9204.9</v>
      </c>
      <c r="O34" s="60">
        <v>8547.5</v>
      </c>
      <c r="P34" s="5">
        <f t="shared" si="19"/>
        <v>-347.39999999999964</v>
      </c>
      <c r="Q34" s="5">
        <f t="shared" si="26"/>
        <v>96.09439116797266</v>
      </c>
      <c r="R34" s="5">
        <f t="shared" si="20"/>
        <v>-657.39999999999964</v>
      </c>
      <c r="S34" s="5">
        <f t="shared" si="25"/>
        <v>92.858151636628321</v>
      </c>
      <c r="T34" s="60">
        <v>5878.4</v>
      </c>
      <c r="U34" s="60">
        <f t="shared" si="27"/>
        <v>5878.4</v>
      </c>
      <c r="W34" s="32"/>
    </row>
    <row r="35" spans="1:23" ht="30.9" x14ac:dyDescent="0.4">
      <c r="A35" s="23">
        <v>11</v>
      </c>
      <c r="B35" s="56" t="s">
        <v>64</v>
      </c>
      <c r="C35" s="56" t="s">
        <v>35</v>
      </c>
      <c r="D35" s="57">
        <v>44000</v>
      </c>
      <c r="E35" s="58">
        <v>14965</v>
      </c>
      <c r="F35" s="58">
        <v>14965</v>
      </c>
      <c r="G35" s="2">
        <f t="shared" si="16"/>
        <v>-29035</v>
      </c>
      <c r="H35" s="3">
        <f t="shared" si="24"/>
        <v>34.011363636363633</v>
      </c>
      <c r="I35" s="4">
        <f t="shared" si="17"/>
        <v>0</v>
      </c>
      <c r="J35" s="4">
        <f t="shared" si="18"/>
        <v>100</v>
      </c>
      <c r="K35" s="59">
        <v>14965</v>
      </c>
      <c r="L35" s="59">
        <v>14965</v>
      </c>
      <c r="M35" s="61">
        <v>18246.900000000001</v>
      </c>
      <c r="N35" s="60">
        <v>18466.900000000001</v>
      </c>
      <c r="O35" s="60">
        <v>17633.8</v>
      </c>
      <c r="P35" s="5">
        <f t="shared" si="19"/>
        <v>-613.10000000000218</v>
      </c>
      <c r="Q35" s="5">
        <f t="shared" si="26"/>
        <v>96.63997720160684</v>
      </c>
      <c r="R35" s="5">
        <f t="shared" si="20"/>
        <v>-833.10000000000218</v>
      </c>
      <c r="S35" s="5">
        <f t="shared" si="25"/>
        <v>95.488685161017798</v>
      </c>
      <c r="T35" s="60">
        <v>12306.5</v>
      </c>
      <c r="U35" s="60">
        <f t="shared" si="27"/>
        <v>12306.5</v>
      </c>
      <c r="W35" s="31"/>
    </row>
    <row r="36" spans="1:23" ht="30.9" x14ac:dyDescent="0.4">
      <c r="A36" s="23">
        <v>12</v>
      </c>
      <c r="B36" s="56" t="s">
        <v>65</v>
      </c>
      <c r="C36" s="56" t="s">
        <v>35</v>
      </c>
      <c r="D36" s="57">
        <v>48</v>
      </c>
      <c r="E36" s="58">
        <v>48</v>
      </c>
      <c r="F36" s="58">
        <v>48</v>
      </c>
      <c r="G36" s="2">
        <f t="shared" si="16"/>
        <v>0</v>
      </c>
      <c r="H36" s="3">
        <f t="shared" si="24"/>
        <v>100</v>
      </c>
      <c r="I36" s="4">
        <f t="shared" si="17"/>
        <v>0</v>
      </c>
      <c r="J36" s="4">
        <f t="shared" si="18"/>
        <v>100</v>
      </c>
      <c r="K36" s="59">
        <v>48</v>
      </c>
      <c r="L36" s="59">
        <v>48</v>
      </c>
      <c r="M36" s="61">
        <v>7774.9</v>
      </c>
      <c r="N36" s="60">
        <v>7481.8</v>
      </c>
      <c r="O36" s="60">
        <v>7144.2</v>
      </c>
      <c r="P36" s="5">
        <f t="shared" si="19"/>
        <v>-630.69999999999982</v>
      </c>
      <c r="Q36" s="5">
        <f t="shared" si="26"/>
        <v>91.887998559467007</v>
      </c>
      <c r="R36" s="5">
        <f t="shared" si="20"/>
        <v>-337.60000000000036</v>
      </c>
      <c r="S36" s="5">
        <f t="shared" si="25"/>
        <v>95.487716859579237</v>
      </c>
      <c r="T36" s="60">
        <v>4985.8999999999996</v>
      </c>
      <c r="U36" s="60">
        <f t="shared" si="27"/>
        <v>4985.8999999999996</v>
      </c>
      <c r="W36" s="32"/>
    </row>
    <row r="37" spans="1:23" ht="123.45" x14ac:dyDescent="0.4">
      <c r="A37" s="23">
        <v>13</v>
      </c>
      <c r="B37" s="56" t="s">
        <v>66</v>
      </c>
      <c r="C37" s="56" t="s">
        <v>37</v>
      </c>
      <c r="D37" s="57">
        <v>502</v>
      </c>
      <c r="E37" s="58">
        <v>574</v>
      </c>
      <c r="F37" s="58">
        <v>574</v>
      </c>
      <c r="G37" s="2">
        <f t="shared" si="16"/>
        <v>72</v>
      </c>
      <c r="H37" s="3">
        <f t="shared" si="24"/>
        <v>114.34262948207173</v>
      </c>
      <c r="I37" s="4">
        <f t="shared" si="17"/>
        <v>0</v>
      </c>
      <c r="J37" s="4">
        <f t="shared" si="18"/>
        <v>100</v>
      </c>
      <c r="K37" s="59">
        <v>574</v>
      </c>
      <c r="L37" s="59">
        <v>574</v>
      </c>
      <c r="M37" s="61">
        <v>81312.7</v>
      </c>
      <c r="N37" s="60">
        <v>89469.4</v>
      </c>
      <c r="O37" s="60">
        <v>85433.1</v>
      </c>
      <c r="P37" s="5">
        <f t="shared" si="19"/>
        <v>4120.4000000000087</v>
      </c>
      <c r="Q37" s="5">
        <f t="shared" si="26"/>
        <v>105.06735110259531</v>
      </c>
      <c r="R37" s="5">
        <f t="shared" si="20"/>
        <v>-4036.2999999999884</v>
      </c>
      <c r="S37" s="5">
        <f t="shared" si="25"/>
        <v>95.488625161228327</v>
      </c>
      <c r="T37" s="60">
        <v>59622.9</v>
      </c>
      <c r="U37" s="60">
        <f t="shared" si="27"/>
        <v>59622.9</v>
      </c>
    </row>
    <row r="38" spans="1:23" ht="15.45" x14ac:dyDescent="0.4">
      <c r="A38" s="23">
        <v>14</v>
      </c>
      <c r="B38" s="24" t="s">
        <v>50</v>
      </c>
      <c r="C38" s="24" t="s">
        <v>18</v>
      </c>
      <c r="D38" s="57">
        <v>6953</v>
      </c>
      <c r="E38" s="58">
        <v>4000</v>
      </c>
      <c r="F38" s="58">
        <v>4000</v>
      </c>
      <c r="G38" s="2">
        <f t="shared" si="16"/>
        <v>-2953</v>
      </c>
      <c r="H38" s="3">
        <f t="shared" si="24"/>
        <v>57.529124119085282</v>
      </c>
      <c r="I38" s="4">
        <f t="shared" si="17"/>
        <v>0</v>
      </c>
      <c r="J38" s="4">
        <f t="shared" si="18"/>
        <v>100</v>
      </c>
      <c r="K38" s="59">
        <v>4000</v>
      </c>
      <c r="L38" s="59">
        <v>4000</v>
      </c>
      <c r="M38" s="61">
        <v>5858.6</v>
      </c>
      <c r="N38" s="60">
        <v>3717.2</v>
      </c>
      <c r="O38" s="60">
        <v>3126.8</v>
      </c>
      <c r="P38" s="5">
        <f t="shared" si="19"/>
        <v>-2731.8</v>
      </c>
      <c r="Q38" s="5">
        <f t="shared" si="26"/>
        <v>53.371112552486942</v>
      </c>
      <c r="R38" s="5">
        <f t="shared" si="20"/>
        <v>-590.39999999999964</v>
      </c>
      <c r="S38" s="5">
        <f t="shared" si="25"/>
        <v>84.117077370063498</v>
      </c>
      <c r="T38" s="60">
        <v>2189.9</v>
      </c>
      <c r="U38" s="60">
        <f t="shared" si="27"/>
        <v>2189.9</v>
      </c>
    </row>
    <row r="39" spans="1:23" ht="30.9" x14ac:dyDescent="0.4">
      <c r="A39" s="75">
        <v>15</v>
      </c>
      <c r="B39" s="77" t="s">
        <v>38</v>
      </c>
      <c r="C39" s="24" t="s">
        <v>35</v>
      </c>
      <c r="D39" s="57">
        <v>107950</v>
      </c>
      <c r="E39" s="58">
        <v>81359</v>
      </c>
      <c r="F39" s="58">
        <v>81359</v>
      </c>
      <c r="G39" s="2">
        <f t="shared" si="16"/>
        <v>-26591</v>
      </c>
      <c r="H39" s="3">
        <f t="shared" si="24"/>
        <v>75.367299675775826</v>
      </c>
      <c r="I39" s="4">
        <f t="shared" si="17"/>
        <v>0</v>
      </c>
      <c r="J39" s="4">
        <f t="shared" si="18"/>
        <v>100</v>
      </c>
      <c r="K39" s="58">
        <v>81359</v>
      </c>
      <c r="L39" s="58">
        <v>81359</v>
      </c>
      <c r="M39" s="61">
        <v>38862</v>
      </c>
      <c r="N39" s="60">
        <v>41942.699999999997</v>
      </c>
      <c r="O39" s="60">
        <v>36817.9</v>
      </c>
      <c r="P39" s="5">
        <f>SUM(O39-M39)</f>
        <v>-2044.0999999999985</v>
      </c>
      <c r="Q39" s="5">
        <f t="shared" si="26"/>
        <v>94.740106016159757</v>
      </c>
      <c r="R39" s="5">
        <f t="shared" si="20"/>
        <v>-5124.7999999999956</v>
      </c>
      <c r="S39" s="5">
        <f t="shared" si="25"/>
        <v>87.781425611608228</v>
      </c>
      <c r="T39" s="60">
        <v>23512.6</v>
      </c>
      <c r="U39" s="60">
        <f t="shared" si="27"/>
        <v>23512.6</v>
      </c>
    </row>
    <row r="40" spans="1:23" ht="15.45" x14ac:dyDescent="0.4">
      <c r="A40" s="76"/>
      <c r="B40" s="78"/>
      <c r="C40" s="24" t="s">
        <v>43</v>
      </c>
      <c r="D40" s="38">
        <v>807800</v>
      </c>
      <c r="E40" s="39">
        <v>2206422</v>
      </c>
      <c r="F40" s="39">
        <v>2206422</v>
      </c>
      <c r="G40" s="2">
        <f t="shared" si="16"/>
        <v>1398622</v>
      </c>
      <c r="H40" s="3">
        <f t="shared" si="24"/>
        <v>273.13963852438718</v>
      </c>
      <c r="I40" s="4">
        <f t="shared" si="17"/>
        <v>0</v>
      </c>
      <c r="J40" s="4">
        <f t="shared" si="18"/>
        <v>100</v>
      </c>
      <c r="K40" s="58">
        <v>2206422</v>
      </c>
      <c r="L40" s="58">
        <v>2206422</v>
      </c>
      <c r="M40" s="61">
        <v>2318.4</v>
      </c>
      <c r="N40" s="60">
        <v>6332.4</v>
      </c>
      <c r="O40" s="60">
        <v>6332.4</v>
      </c>
      <c r="P40" s="5">
        <f t="shared" si="19"/>
        <v>4013.9999999999995</v>
      </c>
      <c r="Q40" s="5">
        <f t="shared" si="26"/>
        <v>273.13664596273293</v>
      </c>
      <c r="R40" s="5">
        <f t="shared" si="20"/>
        <v>0</v>
      </c>
      <c r="S40" s="5">
        <f t="shared" si="25"/>
        <v>100</v>
      </c>
      <c r="T40" s="60">
        <v>6332.4</v>
      </c>
      <c r="U40" s="60">
        <f t="shared" si="27"/>
        <v>6332.4</v>
      </c>
    </row>
    <row r="41" spans="1:23" ht="30.9" x14ac:dyDescent="0.4">
      <c r="A41" s="17">
        <v>16</v>
      </c>
      <c r="B41" s="33" t="s">
        <v>51</v>
      </c>
      <c r="C41" s="28" t="s">
        <v>52</v>
      </c>
      <c r="D41" s="38">
        <v>84</v>
      </c>
      <c r="E41" s="39">
        <v>84</v>
      </c>
      <c r="F41" s="39">
        <v>84</v>
      </c>
      <c r="G41" s="2">
        <f t="shared" si="16"/>
        <v>0</v>
      </c>
      <c r="H41" s="3">
        <f t="shared" si="24"/>
        <v>100</v>
      </c>
      <c r="I41" s="4">
        <f t="shared" si="17"/>
        <v>0</v>
      </c>
      <c r="J41" s="4">
        <f t="shared" si="18"/>
        <v>100</v>
      </c>
      <c r="K41" s="59">
        <v>84</v>
      </c>
      <c r="L41" s="59">
        <v>84</v>
      </c>
      <c r="M41" s="61">
        <v>1142.5</v>
      </c>
      <c r="N41" s="60">
        <v>1142.5</v>
      </c>
      <c r="O41" s="60">
        <v>1142.5</v>
      </c>
      <c r="P41" s="5">
        <f t="shared" si="19"/>
        <v>0</v>
      </c>
      <c r="Q41" s="5">
        <f t="shared" si="26"/>
        <v>100</v>
      </c>
      <c r="R41" s="5">
        <f t="shared" si="20"/>
        <v>0</v>
      </c>
      <c r="S41" s="5">
        <f t="shared" si="25"/>
        <v>100</v>
      </c>
      <c r="T41" s="60">
        <v>1142.5</v>
      </c>
      <c r="U41" s="60">
        <f t="shared" si="27"/>
        <v>1142.5</v>
      </c>
    </row>
    <row r="42" spans="1:23" ht="46.3" x14ac:dyDescent="0.4">
      <c r="A42" s="23">
        <v>17</v>
      </c>
      <c r="B42" s="28" t="s">
        <v>39</v>
      </c>
      <c r="C42" s="28" t="s">
        <v>40</v>
      </c>
      <c r="D42" s="38">
        <v>30</v>
      </c>
      <c r="E42" s="39">
        <v>69</v>
      </c>
      <c r="F42" s="39">
        <v>69</v>
      </c>
      <c r="G42" s="2">
        <f t="shared" si="16"/>
        <v>39</v>
      </c>
      <c r="H42" s="3">
        <f t="shared" si="24"/>
        <v>229.99999999999997</v>
      </c>
      <c r="I42" s="4">
        <f t="shared" si="17"/>
        <v>0</v>
      </c>
      <c r="J42" s="4">
        <f t="shared" si="18"/>
        <v>100</v>
      </c>
      <c r="K42" s="59">
        <v>69</v>
      </c>
      <c r="L42" s="59">
        <v>69</v>
      </c>
      <c r="M42" s="61">
        <v>2586.6999999999998</v>
      </c>
      <c r="N42" s="60">
        <v>5949.6</v>
      </c>
      <c r="O42" s="60">
        <v>5949.5</v>
      </c>
      <c r="P42" s="5">
        <f t="shared" si="19"/>
        <v>3362.8</v>
      </c>
      <c r="Q42" s="5">
        <f t="shared" si="26"/>
        <v>230.00347933660649</v>
      </c>
      <c r="R42" s="5">
        <f t="shared" si="20"/>
        <v>-0.1000000000003638</v>
      </c>
      <c r="S42" s="5">
        <f t="shared" si="25"/>
        <v>99.998319214737123</v>
      </c>
      <c r="T42" s="60">
        <v>5949.5</v>
      </c>
      <c r="U42" s="60">
        <f t="shared" si="27"/>
        <v>5949.5</v>
      </c>
    </row>
    <row r="43" spans="1:23" ht="70.75" x14ac:dyDescent="0.4">
      <c r="A43" s="45" t="s">
        <v>75</v>
      </c>
      <c r="B43" s="46" t="s">
        <v>70</v>
      </c>
      <c r="C43" s="47"/>
      <c r="D43" s="48" t="s">
        <v>47</v>
      </c>
      <c r="E43" s="48" t="s">
        <v>47</v>
      </c>
      <c r="F43" s="48" t="s">
        <v>47</v>
      </c>
      <c r="G43" s="48" t="s">
        <v>47</v>
      </c>
      <c r="H43" s="48" t="s">
        <v>47</v>
      </c>
      <c r="I43" s="48" t="s">
        <v>47</v>
      </c>
      <c r="J43" s="48" t="s">
        <v>47</v>
      </c>
      <c r="K43" s="48" t="s">
        <v>47</v>
      </c>
      <c r="L43" s="48" t="s">
        <v>47</v>
      </c>
      <c r="M43" s="49">
        <f>SUM(M44:M45)</f>
        <v>15432.196560000004</v>
      </c>
      <c r="N43" s="49">
        <f t="shared" ref="N43:O43" si="28">SUM(N44:N45)</f>
        <v>15071.69904</v>
      </c>
      <c r="O43" s="49">
        <f t="shared" si="28"/>
        <v>9824.3937600000008</v>
      </c>
      <c r="P43" s="50">
        <f t="shared" ref="P43" si="29">SUM(O43-M43)</f>
        <v>-5607.8028000000031</v>
      </c>
      <c r="Q43" s="50">
        <f t="shared" ref="Q43" si="30">SUM(O43/M43)*100</f>
        <v>63.661668135206796</v>
      </c>
      <c r="R43" s="50">
        <f t="shared" ref="R43" si="31">SUM(O43-N43)</f>
        <v>-5247.3052799999987</v>
      </c>
      <c r="S43" s="50">
        <f t="shared" ref="S43" si="32">SUM(O43/N43)*100</f>
        <v>65.184381229523282</v>
      </c>
      <c r="T43" s="49">
        <f>SUM(T44:T45)</f>
        <v>4999.9903200000008</v>
      </c>
      <c r="U43" s="49">
        <f>SUM(U44:U45)</f>
        <v>2499.9888000000001</v>
      </c>
    </row>
    <row r="44" spans="1:23" ht="30.9" x14ac:dyDescent="0.4">
      <c r="A44" s="62" t="s">
        <v>76</v>
      </c>
      <c r="B44" s="33" t="s">
        <v>71</v>
      </c>
      <c r="C44" s="28" t="s">
        <v>73</v>
      </c>
      <c r="D44" s="38">
        <v>1008380.75</v>
      </c>
      <c r="E44" s="39">
        <v>971600</v>
      </c>
      <c r="F44" s="39">
        <v>633320</v>
      </c>
      <c r="G44" s="2">
        <f t="shared" ref="G44:G45" si="33">SUM(F44-D44)</f>
        <v>-375060.75</v>
      </c>
      <c r="H44" s="3">
        <f t="shared" ref="H44:H45" si="34">SUM(F44/D44)*100</f>
        <v>62.805641619001548</v>
      </c>
      <c r="I44" s="4">
        <f t="shared" ref="I44:I45" si="35">SUM(F44-E44)</f>
        <v>-338280</v>
      </c>
      <c r="J44" s="4">
        <f t="shared" ref="J44:J45" si="36">SUM(F44/E44)*100</f>
        <v>65.183202964182797</v>
      </c>
      <c r="K44" s="59">
        <v>322320</v>
      </c>
      <c r="L44" s="59">
        <v>161100</v>
      </c>
      <c r="M44" s="61">
        <v>12826.603140000003</v>
      </c>
      <c r="N44" s="60">
        <v>12358.752</v>
      </c>
      <c r="O44" s="60">
        <v>8055.8304000000007</v>
      </c>
      <c r="P44" s="5">
        <f t="shared" ref="P44:P46" si="37">SUM(O44-M44)</f>
        <v>-4770.7727400000022</v>
      </c>
      <c r="Q44" s="5">
        <f t="shared" ref="Q44:Q46" si="38">SUM(O44/M44)*100</f>
        <v>62.805641619001541</v>
      </c>
      <c r="R44" s="5">
        <f t="shared" ref="R44:R46" si="39">SUM(O44-N44)</f>
        <v>-4302.9215999999997</v>
      </c>
      <c r="S44" s="5">
        <f t="shared" ref="S44:S46" si="40">SUM(O44/N44)*100</f>
        <v>65.183202964182797</v>
      </c>
      <c r="T44" s="60">
        <v>4099.9104000000007</v>
      </c>
      <c r="U44" s="60">
        <v>2049.192</v>
      </c>
    </row>
    <row r="45" spans="1:23" ht="15.45" x14ac:dyDescent="0.4">
      <c r="A45" s="23" t="s">
        <v>77</v>
      </c>
      <c r="B45" s="28" t="s">
        <v>72</v>
      </c>
      <c r="C45" s="28" t="s">
        <v>73</v>
      </c>
      <c r="D45" s="38">
        <v>204842.25</v>
      </c>
      <c r="E45" s="39">
        <v>213282</v>
      </c>
      <c r="F45" s="39">
        <v>139038</v>
      </c>
      <c r="G45" s="2">
        <f t="shared" si="33"/>
        <v>-65804.25</v>
      </c>
      <c r="H45" s="3">
        <f t="shared" si="34"/>
        <v>67.875645771319142</v>
      </c>
      <c r="I45" s="4">
        <f t="shared" si="35"/>
        <v>-74244</v>
      </c>
      <c r="J45" s="4">
        <f t="shared" si="36"/>
        <v>65.189748783300985</v>
      </c>
      <c r="K45" s="59">
        <v>70761</v>
      </c>
      <c r="L45" s="59">
        <v>35440</v>
      </c>
      <c r="M45" s="61">
        <v>2605.5934200000006</v>
      </c>
      <c r="N45" s="60">
        <v>2712.94704</v>
      </c>
      <c r="O45" s="60">
        <v>1768.5633600000001</v>
      </c>
      <c r="P45" s="5">
        <f t="shared" si="37"/>
        <v>-837.0300600000005</v>
      </c>
      <c r="Q45" s="5">
        <f t="shared" si="38"/>
        <v>67.875645771319142</v>
      </c>
      <c r="R45" s="5">
        <f t="shared" si="39"/>
        <v>-944.38367999999991</v>
      </c>
      <c r="S45" s="5">
        <f t="shared" si="40"/>
        <v>65.189748783300985</v>
      </c>
      <c r="T45" s="60">
        <v>900.07992000000002</v>
      </c>
      <c r="U45" s="60">
        <v>450.79680000000002</v>
      </c>
    </row>
    <row r="46" spans="1:23" ht="56.6" x14ac:dyDescent="0.4">
      <c r="A46" s="9"/>
      <c r="B46" s="10" t="s">
        <v>74</v>
      </c>
      <c r="C46" s="11"/>
      <c r="D46" s="12" t="s">
        <v>47</v>
      </c>
      <c r="E46" s="12" t="s">
        <v>47</v>
      </c>
      <c r="F46" s="12" t="s">
        <v>47</v>
      </c>
      <c r="G46" s="13" t="s">
        <v>47</v>
      </c>
      <c r="H46" s="13" t="s">
        <v>47</v>
      </c>
      <c r="I46" s="13" t="s">
        <v>47</v>
      </c>
      <c r="J46" s="13" t="s">
        <v>47</v>
      </c>
      <c r="K46" s="12" t="s">
        <v>47</v>
      </c>
      <c r="L46" s="12" t="s">
        <v>47</v>
      </c>
      <c r="M46" s="14">
        <f>M9+M43</f>
        <v>2067158.8965600003</v>
      </c>
      <c r="N46" s="14">
        <f t="shared" ref="N46:O46" si="41">N9+N43</f>
        <v>2309527.9990400001</v>
      </c>
      <c r="O46" s="14">
        <f t="shared" si="41"/>
        <v>1610382.5937599998</v>
      </c>
      <c r="P46" s="15">
        <f t="shared" si="37"/>
        <v>-456776.30280000041</v>
      </c>
      <c r="Q46" s="16">
        <f t="shared" si="38"/>
        <v>77.903183758145985</v>
      </c>
      <c r="R46" s="16">
        <f t="shared" si="39"/>
        <v>-699145.4052800003</v>
      </c>
      <c r="S46" s="16">
        <f t="shared" si="40"/>
        <v>69.727779634167092</v>
      </c>
      <c r="T46" s="14">
        <f t="shared" ref="T46:U46" si="42">T9+T43</f>
        <v>1951577.2903199999</v>
      </c>
      <c r="U46" s="14">
        <f t="shared" si="42"/>
        <v>1896029.0887999996</v>
      </c>
    </row>
    <row r="47" spans="1:23" ht="15.45" x14ac:dyDescent="0.4">
      <c r="B47" s="36"/>
      <c r="C47" s="36"/>
      <c r="D47" s="37"/>
      <c r="N47" s="34"/>
      <c r="O47" s="35"/>
    </row>
    <row r="48" spans="1:23" ht="15.45" x14ac:dyDescent="0.4">
      <c r="B48" s="1"/>
      <c r="C48" s="1"/>
      <c r="D48" s="1"/>
      <c r="N48" s="34"/>
      <c r="O48" s="35"/>
    </row>
    <row r="49" spans="14:15" ht="15.45" x14ac:dyDescent="0.4">
      <c r="N49" s="34"/>
      <c r="O49" s="35"/>
    </row>
    <row r="50" spans="14:15" x14ac:dyDescent="0.4">
      <c r="O50" s="35"/>
    </row>
  </sheetData>
  <mergeCells count="26">
    <mergeCell ref="A39:A40"/>
    <mergeCell ref="B39:B40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  <mergeCell ref="C4:C8"/>
    <mergeCell ref="B4:B8"/>
    <mergeCell ref="D5:D7"/>
    <mergeCell ref="E5:E7"/>
    <mergeCell ref="T5:T7"/>
    <mergeCell ref="U5:U7"/>
    <mergeCell ref="O6:O7"/>
    <mergeCell ref="P6:S6"/>
    <mergeCell ref="P7:Q7"/>
    <mergeCell ref="R7:S7"/>
  </mergeCells>
  <pageMargins left="0" right="0" top="0.39370078740157483" bottom="0" header="0" footer="0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размещения на сайте</vt:lpstr>
      <vt:lpstr>'для размещения на сайте'!Область_печати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2024-11-18T06:15:20Z</dcterms:modified>
</cp:coreProperties>
</file>