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000"/>
  </bookViews>
  <sheets>
    <sheet name="для размещения на сайте" sheetId="1" r:id="rId1"/>
  </sheets>
  <definedNames>
    <definedName name="_xlnm.Print_Area" localSheetId="0">'для размещения на сайте'!$A$1:$U$43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9" i="1" l="1"/>
  <c r="T9" i="1"/>
  <c r="O9" i="1"/>
  <c r="N9" i="1"/>
  <c r="M9" i="1"/>
  <c r="P40" i="1" l="1"/>
  <c r="L39" i="1"/>
  <c r="L38" i="1"/>
  <c r="L40" i="1"/>
  <c r="L41" i="1"/>
  <c r="L34" i="1"/>
  <c r="L33" i="1"/>
  <c r="L32" i="1"/>
  <c r="L31" i="1"/>
  <c r="R30" i="1"/>
  <c r="U10" i="1"/>
  <c r="T10" i="1"/>
  <c r="O10" i="1"/>
  <c r="N10" i="1"/>
  <c r="M10" i="1"/>
  <c r="S43" i="1" l="1"/>
  <c r="R43" i="1"/>
  <c r="Q43" i="1"/>
  <c r="P43" i="1"/>
  <c r="J43" i="1"/>
  <c r="I43" i="1"/>
  <c r="H43" i="1"/>
  <c r="G43" i="1"/>
  <c r="S42" i="1"/>
  <c r="R42" i="1"/>
  <c r="Q42" i="1"/>
  <c r="P42" i="1"/>
  <c r="J42" i="1"/>
  <c r="I42" i="1"/>
  <c r="H42" i="1"/>
  <c r="G42" i="1"/>
  <c r="S41" i="1"/>
  <c r="R41" i="1"/>
  <c r="Q41" i="1"/>
  <c r="P41" i="1"/>
  <c r="J41" i="1"/>
  <c r="I41" i="1"/>
  <c r="H41" i="1"/>
  <c r="G41" i="1"/>
  <c r="S40" i="1"/>
  <c r="R40" i="1"/>
  <c r="Q40" i="1"/>
  <c r="J40" i="1"/>
  <c r="I40" i="1"/>
  <c r="H40" i="1"/>
  <c r="G40" i="1"/>
  <c r="S39" i="1"/>
  <c r="R39" i="1"/>
  <c r="Q39" i="1"/>
  <c r="P39" i="1"/>
  <c r="J39" i="1"/>
  <c r="I39" i="1"/>
  <c r="H39" i="1"/>
  <c r="G39" i="1"/>
  <c r="S38" i="1"/>
  <c r="R38" i="1"/>
  <c r="Q38" i="1"/>
  <c r="P38" i="1"/>
  <c r="I38" i="1"/>
  <c r="H38" i="1"/>
  <c r="G38" i="1"/>
  <c r="S37" i="1"/>
  <c r="R37" i="1"/>
  <c r="Q37" i="1"/>
  <c r="P37" i="1"/>
  <c r="J37" i="1"/>
  <c r="I37" i="1"/>
  <c r="H37" i="1"/>
  <c r="G37" i="1"/>
  <c r="S36" i="1"/>
  <c r="R36" i="1"/>
  <c r="Q36" i="1"/>
  <c r="P36" i="1"/>
  <c r="J36" i="1"/>
  <c r="I36" i="1"/>
  <c r="H36" i="1"/>
  <c r="G36" i="1"/>
  <c r="S35" i="1"/>
  <c r="R35" i="1"/>
  <c r="Q35" i="1"/>
  <c r="P35" i="1"/>
  <c r="J35" i="1"/>
  <c r="I35" i="1"/>
  <c r="H35" i="1"/>
  <c r="G35" i="1"/>
  <c r="S34" i="1"/>
  <c r="R34" i="1"/>
  <c r="Q34" i="1"/>
  <c r="P34" i="1"/>
  <c r="J34" i="1"/>
  <c r="I34" i="1"/>
  <c r="H34" i="1"/>
  <c r="G34" i="1"/>
  <c r="S33" i="1"/>
  <c r="R33" i="1"/>
  <c r="Q33" i="1"/>
  <c r="P33" i="1"/>
  <c r="J33" i="1"/>
  <c r="I33" i="1"/>
  <c r="H33" i="1"/>
  <c r="G33" i="1"/>
  <c r="S32" i="1"/>
  <c r="R32" i="1"/>
  <c r="Q32" i="1"/>
  <c r="P32" i="1"/>
  <c r="H32" i="1"/>
  <c r="G32" i="1"/>
  <c r="J32" i="1"/>
  <c r="S31" i="1"/>
  <c r="R31" i="1"/>
  <c r="Q31" i="1"/>
  <c r="P31" i="1"/>
  <c r="J31" i="1"/>
  <c r="I31" i="1"/>
  <c r="H31" i="1"/>
  <c r="G31" i="1"/>
  <c r="S30" i="1"/>
  <c r="Q30" i="1"/>
  <c r="P30" i="1"/>
  <c r="L30" i="1"/>
  <c r="J30" i="1"/>
  <c r="I30" i="1"/>
  <c r="H30" i="1"/>
  <c r="G30" i="1"/>
  <c r="S29" i="1"/>
  <c r="R29" i="1"/>
  <c r="Q29" i="1"/>
  <c r="P29" i="1"/>
  <c r="L29" i="1"/>
  <c r="J29" i="1"/>
  <c r="I29" i="1"/>
  <c r="H29" i="1"/>
  <c r="G29" i="1"/>
  <c r="S28" i="1"/>
  <c r="R28" i="1"/>
  <c r="Q28" i="1"/>
  <c r="P28" i="1"/>
  <c r="L28" i="1"/>
  <c r="J28" i="1"/>
  <c r="I28" i="1"/>
  <c r="H28" i="1"/>
  <c r="G28" i="1"/>
  <c r="S27" i="1"/>
  <c r="R27" i="1"/>
  <c r="Q27" i="1"/>
  <c r="P27" i="1"/>
  <c r="L27" i="1"/>
  <c r="J27" i="1"/>
  <c r="I27" i="1"/>
  <c r="H27" i="1"/>
  <c r="G27" i="1"/>
  <c r="R26" i="1"/>
  <c r="P26" i="1"/>
  <c r="J26" i="1"/>
  <c r="I26" i="1"/>
  <c r="H26" i="1"/>
  <c r="G26" i="1"/>
  <c r="S25" i="1"/>
  <c r="R25" i="1"/>
  <c r="Q25" i="1"/>
  <c r="P25" i="1"/>
  <c r="L25" i="1"/>
  <c r="J25" i="1"/>
  <c r="I25" i="1"/>
  <c r="H25" i="1"/>
  <c r="G25" i="1"/>
  <c r="S24" i="1"/>
  <c r="R24" i="1"/>
  <c r="P24" i="1"/>
  <c r="J24" i="1"/>
  <c r="I24" i="1"/>
  <c r="H24" i="1"/>
  <c r="G24" i="1"/>
  <c r="I32" i="1" l="1"/>
  <c r="S18" i="1" l="1"/>
  <c r="R18" i="1"/>
  <c r="Q18" i="1"/>
  <c r="P18" i="1"/>
  <c r="J18" i="1"/>
  <c r="I18" i="1"/>
  <c r="H18" i="1"/>
  <c r="G18" i="1"/>
  <c r="U20" i="1" l="1"/>
  <c r="T20" i="1"/>
  <c r="N20" i="1"/>
  <c r="O20" i="1"/>
  <c r="M20" i="1"/>
  <c r="P20" i="1" l="1"/>
  <c r="P9" i="1" s="1"/>
  <c r="S20" i="1"/>
  <c r="R20" i="1"/>
  <c r="Q20" i="1"/>
  <c r="R23" i="1" l="1"/>
  <c r="P23" i="1"/>
  <c r="S22" i="1"/>
  <c r="R22" i="1"/>
  <c r="Q22" i="1"/>
  <c r="P22" i="1"/>
  <c r="R21" i="1"/>
  <c r="J23" i="1"/>
  <c r="I23" i="1"/>
  <c r="G23" i="1"/>
  <c r="J22" i="1"/>
  <c r="I22" i="1"/>
  <c r="H22" i="1"/>
  <c r="G22" i="1"/>
  <c r="J21" i="1"/>
  <c r="I21" i="1"/>
  <c r="G21" i="1"/>
  <c r="R12" i="1" l="1"/>
  <c r="Q12" i="1"/>
  <c r="P13" i="1"/>
  <c r="Q13" i="1"/>
  <c r="R13" i="1"/>
  <c r="S13" i="1"/>
  <c r="P14" i="1"/>
  <c r="Q14" i="1"/>
  <c r="R14" i="1"/>
  <c r="S14" i="1"/>
  <c r="P15" i="1"/>
  <c r="Q15" i="1"/>
  <c r="R15" i="1"/>
  <c r="S15" i="1"/>
  <c r="P16" i="1"/>
  <c r="Q16" i="1"/>
  <c r="R16" i="1"/>
  <c r="S16" i="1"/>
  <c r="P19" i="1"/>
  <c r="Q19" i="1"/>
  <c r="R19" i="1"/>
  <c r="S19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G19" i="1"/>
  <c r="H19" i="1"/>
  <c r="I19" i="1"/>
  <c r="J19" i="1"/>
  <c r="J11" i="1"/>
  <c r="I11" i="1"/>
  <c r="G11" i="1"/>
  <c r="H11" i="1"/>
  <c r="R9" i="1" l="1"/>
  <c r="S9" i="1"/>
  <c r="I17" i="1"/>
  <c r="S17" i="1"/>
  <c r="J17" i="1"/>
  <c r="Q9" i="1"/>
  <c r="R10" i="1"/>
  <c r="S10" i="1"/>
  <c r="H17" i="1"/>
  <c r="R17" i="1"/>
  <c r="Q17" i="1"/>
  <c r="P17" i="1"/>
  <c r="Q11" i="1"/>
  <c r="R11" i="1"/>
  <c r="P11" i="1"/>
  <c r="S11" i="1"/>
  <c r="P12" i="1"/>
  <c r="S12" i="1"/>
  <c r="Q10" i="1" l="1"/>
  <c r="P10" i="1"/>
  <c r="P21" i="1"/>
</calcChain>
</file>

<file path=xl/sharedStrings.xml><?xml version="1.0" encoding="utf-8"?>
<sst xmlns="http://schemas.openxmlformats.org/spreadsheetml/2006/main" count="139" uniqueCount="71">
  <si>
    <t>Наименование муниципальной услуги</t>
  </si>
  <si>
    <t>Предоставление питания</t>
  </si>
  <si>
    <t>План</t>
  </si>
  <si>
    <t>Сравнение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</si>
  <si>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</si>
  <si>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</si>
  <si>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</si>
  <si>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</si>
  <si>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</si>
  <si>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</si>
  <si>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</si>
  <si>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</si>
  <si>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</si>
  <si>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</si>
  <si>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</si>
  <si>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Показ (организация показа) концертов и концертных программ</t>
  </si>
  <si>
    <t xml:space="preserve">Организация и проведение культурно-массовых меропрятий </t>
  </si>
  <si>
    <t xml:space="preserve">количество публичных выступлений </t>
  </si>
  <si>
    <t>число зрителей</t>
  </si>
  <si>
    <t>количество мероприятий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</si>
  <si>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</si>
  <si>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</si>
  <si>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 xml:space="preserve">количество клубных формирований 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</si>
  <si>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</si>
  <si>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</si>
  <si>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</si>
  <si>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</si>
  <si>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</si>
  <si>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</si>
  <si>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</si>
  <si>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</si>
  <si>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</si>
  <si>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</si>
  <si>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</si>
  <si>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</si>
  <si>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</si>
  <si>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</si>
  <si>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</si>
  <si>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</si>
  <si>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</si>
  <si>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</si>
  <si>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</si>
  <si>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</si>
  <si>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</si>
  <si>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</si>
  <si>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Приложение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</si>
  <si>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</si>
  <si>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</si>
  <si>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</si>
  <si>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</si>
  <si>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</si>
  <si>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</si>
  <si>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</si>
  <si>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</si>
  <si>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,</t>
  </si>
  <si>
    <t>Показ кинофильмов</t>
  </si>
  <si>
    <t>Спортивная подготовка по не олимпийским видам спорта</t>
  </si>
  <si>
    <t>Организация спортивной подготовки на спортивно-оздоровительном этапе</t>
  </si>
  <si>
    <t>Проведение занятий физкультурно-спортивной направленности по месту проживания граждан</t>
  </si>
  <si>
    <t>количество занятий</t>
  </si>
  <si>
    <t>Единица измерения муниципальной услуги (работы)</t>
  </si>
  <si>
    <t>Содержание детей</t>
  </si>
  <si>
    <t>Методическое обеспечение образовательной деятельности</t>
  </si>
  <si>
    <t>Сведения о планируемых на 2024 год и плановый период 2025 и 2026 годов объемах оказания муниципальных услуг (работ), планируемых объемах субсидий на их финансовое обеспечение и результаты оценки потребности в услугах социальной сферы</t>
  </si>
  <si>
    <t>2022 год (факт)</t>
  </si>
  <si>
    <t>2023 (оценка)</t>
  </si>
  <si>
    <t>2024 год</t>
  </si>
  <si>
    <t>к 2022 году</t>
  </si>
  <si>
    <t>к 2023 году (оценка)</t>
  </si>
  <si>
    <t>2025 год (план)</t>
  </si>
  <si>
    <t>2026 (план)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</si>
</sst>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0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3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2" fillId="0" borderId="1" xfId="0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165" fontId="0" fillId="0" borderId="0" xfId="0" applyNumberFormat="1" applyFont="1" applyFill="1"/>
    <xf numFmtId="0" fontId="2" fillId="0" borderId="0" xfId="0" applyFont="1" applyAlignment="1">
      <alignment horizontal="right"/>
    </xf>
    <xf numFmtId="165" fontId="0" fillId="0" borderId="0" xfId="0" applyNumberFormat="1" applyFont="1"/>
    <xf numFmtId="165" fontId="2" fillId="2" borderId="0" xfId="0" applyNumberFormat="1" applyFont="1" applyFill="1" applyBorder="1" applyAlignment="1">
      <alignment horizontal="center" vertical="center"/>
    </xf>
    <xf numFmtId="10" fontId="0" fillId="0" borderId="0" xfId="0" applyNumberFormat="1" applyFont="1"/>
    <xf numFmtId="165" fontId="0" fillId="0" borderId="0" xfId="0" applyNumberFormat="1" applyFont="1" applyBorder="1"/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3" fontId="7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/>
    </xf>
    <xf numFmtId="1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vertical="center"/>
    </xf>
    <xf numFmtId="0" fontId="5" fillId="4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/>
    </xf>
    <xf numFmtId="0" fontId="4" fillId="4" borderId="16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0" fillId="2" borderId="0" xfId="0" applyFont="1" applyFill="1" applyAlignment="1"/>
    <xf numFmtId="0" fontId="3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/>
    <xf numFmtId="0" fontId="5" fillId="4" borderId="5" xfId="0" applyFont="1" applyFill="1" applyBorder="1"/>
    <xf numFmtId="0" fontId="4" fillId="2" borderId="11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tabSelected="1" zoomScale="80" zoomScaleNormal="8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2" sqref="A2:U2"/>
    </sheetView>
  </sheetViews>
  <sheetFormatPr defaultColWidth="9.15234375" defaultRowHeight="14.6" x14ac:dyDescent="0.4"/>
  <cols>
    <col min="1" max="1" width="4.53515625" style="6" customWidth="1"/>
    <col min="2" max="2" width="58.15234375" style="6" customWidth="1"/>
    <col min="3" max="3" width="17.69140625" style="6" customWidth="1"/>
    <col min="4" max="4" width="16.3828125" style="6" customWidth="1"/>
    <col min="5" max="5" width="16.53515625" style="6" customWidth="1"/>
    <col min="6" max="6" width="16.69140625" style="6" customWidth="1"/>
    <col min="7" max="7" width="15.3828125" style="6" customWidth="1"/>
    <col min="8" max="8" width="13.15234375" style="6" customWidth="1"/>
    <col min="9" max="9" width="15.69140625" style="6" customWidth="1"/>
    <col min="10" max="10" width="15.3828125" style="6" customWidth="1"/>
    <col min="11" max="11" width="13.69140625" style="6" customWidth="1"/>
    <col min="12" max="12" width="13.15234375" style="6" customWidth="1"/>
    <col min="13" max="13" width="16" style="6" bestFit="1" customWidth="1"/>
    <col min="14" max="14" width="14.53515625" style="6" bestFit="1" customWidth="1"/>
    <col min="15" max="16" width="12.3828125" style="6" bestFit="1" customWidth="1"/>
    <col min="17" max="17" width="10.3828125" style="6" customWidth="1"/>
    <col min="18" max="18" width="12.3828125" style="6" bestFit="1" customWidth="1"/>
    <col min="19" max="19" width="9.69140625" style="6" customWidth="1"/>
    <col min="20" max="20" width="16.15234375" style="6" bestFit="1" customWidth="1"/>
    <col min="21" max="21" width="12.3828125" style="6" bestFit="1" customWidth="1"/>
    <col min="22" max="22" width="2.69140625" style="6" customWidth="1"/>
    <col min="23" max="26" width="17.53515625" style="6" customWidth="1"/>
    <col min="27" max="16384" width="9.15234375" style="6"/>
  </cols>
  <sheetData>
    <row r="1" spans="1:21" ht="15.45" x14ac:dyDescent="0.4">
      <c r="T1" s="1" t="s">
        <v>45</v>
      </c>
    </row>
    <row r="2" spans="1:21" ht="15.45" x14ac:dyDescent="0.4">
      <c r="A2" s="82" t="s">
        <v>63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 ht="15.9" thickBot="1" x14ac:dyDescent="0.45">
      <c r="A3" s="7" t="s">
        <v>54</v>
      </c>
      <c r="B3" s="8"/>
      <c r="C3" s="8"/>
      <c r="D3" s="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20.149999999999999" customHeight="1" x14ac:dyDescent="0.4">
      <c r="A4" s="88" t="s">
        <v>7</v>
      </c>
      <c r="B4" s="70" t="s">
        <v>0</v>
      </c>
      <c r="C4" s="70" t="s">
        <v>60</v>
      </c>
      <c r="D4" s="84" t="s">
        <v>9</v>
      </c>
      <c r="E4" s="85"/>
      <c r="F4" s="85"/>
      <c r="G4" s="85"/>
      <c r="H4" s="85"/>
      <c r="I4" s="85"/>
      <c r="J4" s="85"/>
      <c r="K4" s="86"/>
      <c r="L4" s="87"/>
      <c r="M4" s="84" t="s">
        <v>10</v>
      </c>
      <c r="N4" s="85"/>
      <c r="O4" s="85"/>
      <c r="P4" s="85"/>
      <c r="Q4" s="85"/>
      <c r="R4" s="85"/>
      <c r="S4" s="85"/>
      <c r="T4" s="86"/>
      <c r="U4" s="87"/>
    </row>
    <row r="5" spans="1:21" ht="20.149999999999999" customHeight="1" x14ac:dyDescent="0.4">
      <c r="A5" s="89"/>
      <c r="B5" s="71"/>
      <c r="C5" s="71"/>
      <c r="D5" s="76" t="s">
        <v>64</v>
      </c>
      <c r="E5" s="68" t="s">
        <v>65</v>
      </c>
      <c r="F5" s="68" t="s">
        <v>66</v>
      </c>
      <c r="G5" s="69"/>
      <c r="H5" s="69"/>
      <c r="I5" s="69"/>
      <c r="J5" s="69"/>
      <c r="K5" s="68" t="s">
        <v>69</v>
      </c>
      <c r="L5" s="66" t="s">
        <v>70</v>
      </c>
      <c r="M5" s="76" t="s">
        <v>64</v>
      </c>
      <c r="N5" s="68" t="s">
        <v>65</v>
      </c>
      <c r="O5" s="68" t="s">
        <v>66</v>
      </c>
      <c r="P5" s="69"/>
      <c r="Q5" s="69"/>
      <c r="R5" s="69"/>
      <c r="S5" s="69"/>
      <c r="T5" s="68" t="s">
        <v>69</v>
      </c>
      <c r="U5" s="66" t="s">
        <v>70</v>
      </c>
    </row>
    <row r="6" spans="1:21" ht="20.149999999999999" customHeight="1" x14ac:dyDescent="0.4">
      <c r="A6" s="89"/>
      <c r="B6" s="71"/>
      <c r="C6" s="71"/>
      <c r="D6" s="77"/>
      <c r="E6" s="69"/>
      <c r="F6" s="68" t="s">
        <v>2</v>
      </c>
      <c r="G6" s="68" t="s">
        <v>3</v>
      </c>
      <c r="H6" s="69"/>
      <c r="I6" s="69"/>
      <c r="J6" s="69"/>
      <c r="K6" s="69"/>
      <c r="L6" s="67"/>
      <c r="M6" s="77"/>
      <c r="N6" s="69"/>
      <c r="O6" s="68" t="s">
        <v>2</v>
      </c>
      <c r="P6" s="68" t="s">
        <v>3</v>
      </c>
      <c r="Q6" s="69"/>
      <c r="R6" s="69"/>
      <c r="S6" s="69"/>
      <c r="T6" s="69"/>
      <c r="U6" s="67"/>
    </row>
    <row r="7" spans="1:21" ht="42" customHeight="1" x14ac:dyDescent="0.4">
      <c r="A7" s="89"/>
      <c r="B7" s="74"/>
      <c r="C7" s="72"/>
      <c r="D7" s="77"/>
      <c r="E7" s="69"/>
      <c r="F7" s="69"/>
      <c r="G7" s="68" t="s">
        <v>67</v>
      </c>
      <c r="H7" s="69"/>
      <c r="I7" s="68" t="s">
        <v>68</v>
      </c>
      <c r="J7" s="69"/>
      <c r="K7" s="69"/>
      <c r="L7" s="67"/>
      <c r="M7" s="77"/>
      <c r="N7" s="69"/>
      <c r="O7" s="69"/>
      <c r="P7" s="68" t="s">
        <v>67</v>
      </c>
      <c r="Q7" s="69"/>
      <c r="R7" s="68" t="s">
        <v>68</v>
      </c>
      <c r="S7" s="69"/>
      <c r="T7" s="69"/>
      <c r="U7" s="67"/>
    </row>
    <row r="8" spans="1:21" ht="35.25" customHeight="1" thickBot="1" x14ac:dyDescent="0.45">
      <c r="A8" s="90"/>
      <c r="B8" s="75"/>
      <c r="C8" s="73"/>
      <c r="D8" s="61" t="s">
        <v>43</v>
      </c>
      <c r="E8" s="62" t="s">
        <v>43</v>
      </c>
      <c r="F8" s="62" t="s">
        <v>43</v>
      </c>
      <c r="G8" s="62" t="s">
        <v>43</v>
      </c>
      <c r="H8" s="62" t="s">
        <v>4</v>
      </c>
      <c r="I8" s="62" t="s">
        <v>43</v>
      </c>
      <c r="J8" s="62" t="s">
        <v>4</v>
      </c>
      <c r="K8" s="62" t="s">
        <v>43</v>
      </c>
      <c r="L8" s="63" t="s">
        <v>43</v>
      </c>
      <c r="M8" s="64" t="s">
        <v>53</v>
      </c>
      <c r="N8" s="62" t="s">
        <v>53</v>
      </c>
      <c r="O8" s="62" t="s">
        <v>53</v>
      </c>
      <c r="P8" s="62" t="s">
        <v>53</v>
      </c>
      <c r="Q8" s="62" t="s">
        <v>4</v>
      </c>
      <c r="R8" s="62" t="s">
        <v>53</v>
      </c>
      <c r="S8" s="62" t="s">
        <v>4</v>
      </c>
      <c r="T8" s="62" t="s">
        <v>53</v>
      </c>
      <c r="U8" s="65" t="s">
        <v>53</v>
      </c>
    </row>
    <row r="9" spans="1:21" ht="68.25" customHeight="1" x14ac:dyDescent="0.4">
      <c r="A9" s="10"/>
      <c r="B9" s="11" t="s">
        <v>46</v>
      </c>
      <c r="C9" s="12"/>
      <c r="D9" s="13" t="s">
        <v>51</v>
      </c>
      <c r="E9" s="13" t="s">
        <v>51</v>
      </c>
      <c r="F9" s="13" t="s">
        <v>51</v>
      </c>
      <c r="G9" s="14" t="s">
        <v>51</v>
      </c>
      <c r="H9" s="14" t="s">
        <v>51</v>
      </c>
      <c r="I9" s="14" t="s">
        <v>51</v>
      </c>
      <c r="J9" s="14" t="s">
        <v>51</v>
      </c>
      <c r="K9" s="13" t="s">
        <v>51</v>
      </c>
      <c r="L9" s="13" t="s">
        <v>51</v>
      </c>
      <c r="M9" s="15">
        <f>SUM(M10+M20)</f>
        <v>1896677.9</v>
      </c>
      <c r="N9" s="15">
        <f>SUM(N10+N20)</f>
        <v>1997237.9</v>
      </c>
      <c r="O9" s="15">
        <f>SUM(O10+O20)</f>
        <v>2119051.6999999997</v>
      </c>
      <c r="P9" s="16">
        <f>SUM(P10+P20)</f>
        <v>222373.80000000005</v>
      </c>
      <c r="Q9" s="17">
        <f>SUM(O9/M9)*100</f>
        <v>111.72438398739185</v>
      </c>
      <c r="R9" s="17">
        <f>SUM(O9-N9)</f>
        <v>121813.79999999981</v>
      </c>
      <c r="S9" s="17">
        <f>SUM(O9/N9)*100</f>
        <v>106.09911318025758</v>
      </c>
      <c r="T9" s="15">
        <f>SUM(T10+T20)</f>
        <v>1962495.7999999998</v>
      </c>
      <c r="U9" s="15">
        <f>SUM(U10+U20)</f>
        <v>1902203.8</v>
      </c>
    </row>
    <row r="10" spans="1:21" ht="35.25" customHeight="1" x14ac:dyDescent="0.4">
      <c r="A10" s="55" t="s">
        <v>49</v>
      </c>
      <c r="B10" s="56" t="s">
        <v>47</v>
      </c>
      <c r="C10" s="57"/>
      <c r="D10" s="58" t="s">
        <v>51</v>
      </c>
      <c r="E10" s="58" t="s">
        <v>51</v>
      </c>
      <c r="F10" s="58" t="s">
        <v>51</v>
      </c>
      <c r="G10" s="58" t="s">
        <v>51</v>
      </c>
      <c r="H10" s="58" t="s">
        <v>51</v>
      </c>
      <c r="I10" s="58" t="s">
        <v>51</v>
      </c>
      <c r="J10" s="58" t="s">
        <v>51</v>
      </c>
      <c r="K10" s="58" t="s">
        <v>51</v>
      </c>
      <c r="L10" s="58" t="s">
        <v>51</v>
      </c>
      <c r="M10" s="59">
        <f>SUM(M11+M12+M13+M14+M15+M16+M17+M18+M19)</f>
        <v>1542517.4999999998</v>
      </c>
      <c r="N10" s="59">
        <f>SUM(N11+N12+N13+N14+N15+N16+N17+N18+N19)</f>
        <v>1604160.6999999997</v>
      </c>
      <c r="O10" s="59">
        <f>SUM(O11+O12+O13+O14+O15+O16+O17+O18+O19)</f>
        <v>1727580.5999999999</v>
      </c>
      <c r="P10" s="60">
        <f>SUM(O10-M10)</f>
        <v>185063.10000000009</v>
      </c>
      <c r="Q10" s="60">
        <f>SUM(O10/M10)*100</f>
        <v>111.99747166563752</v>
      </c>
      <c r="R10" s="60">
        <f>SUM(O10-N10)</f>
        <v>123419.90000000014</v>
      </c>
      <c r="S10" s="60">
        <f>SUM(O10/N10)*100</f>
        <v>107.69373666865172</v>
      </c>
      <c r="T10" s="59">
        <f>SUM(T11+T12+T13+T14+T15+T16+T17+T18+T19)</f>
        <v>1659652.2999999998</v>
      </c>
      <c r="U10" s="59">
        <f>SUM(U11+U12+U13+U14+U15+U16+U17+U18+U19)</f>
        <v>1628652.7000000002</v>
      </c>
    </row>
    <row r="11" spans="1:21" ht="30.9" x14ac:dyDescent="0.4">
      <c r="A11" s="18">
        <v>1</v>
      </c>
      <c r="B11" s="19" t="s">
        <v>5</v>
      </c>
      <c r="C11" s="19" t="s">
        <v>8</v>
      </c>
      <c r="D11" s="51">
        <v>1297</v>
      </c>
      <c r="E11" s="51">
        <v>1309</v>
      </c>
      <c r="F11" s="51">
        <v>1215</v>
      </c>
      <c r="G11" s="20">
        <f>SUM(F11-D11)</f>
        <v>-82</v>
      </c>
      <c r="H11" s="21">
        <f>SUM(F11/D11)*100</f>
        <v>93.677717810331529</v>
      </c>
      <c r="I11" s="22">
        <f>SUM(F11-E11)</f>
        <v>-94</v>
      </c>
      <c r="J11" s="22">
        <f>SUM(F11/E11)*100</f>
        <v>92.818945760122233</v>
      </c>
      <c r="K11" s="51">
        <v>1193</v>
      </c>
      <c r="L11" s="51">
        <v>1193</v>
      </c>
      <c r="M11" s="52">
        <v>489567.3</v>
      </c>
      <c r="N11" s="52">
        <v>513095.7</v>
      </c>
      <c r="O11" s="52">
        <v>557395.19999999995</v>
      </c>
      <c r="P11" s="23">
        <f>SUM(O11-M11)</f>
        <v>67827.899999999965</v>
      </c>
      <c r="Q11" s="23">
        <f>SUM(O11/M11)*100</f>
        <v>113.85466308717922</v>
      </c>
      <c r="R11" s="23">
        <f>SUM(O11-N11)</f>
        <v>44299.499999999942</v>
      </c>
      <c r="S11" s="23">
        <f>SUM(O11/N11)*100</f>
        <v>108.63376948978522</v>
      </c>
      <c r="T11" s="54">
        <v>556468.19999999995</v>
      </c>
      <c r="U11" s="54">
        <v>545745.4</v>
      </c>
    </row>
    <row r="12" spans="1:21" ht="30.9" x14ac:dyDescent="0.4">
      <c r="A12" s="24">
        <v>2</v>
      </c>
      <c r="B12" s="25" t="s">
        <v>6</v>
      </c>
      <c r="C12" s="25" t="s">
        <v>8</v>
      </c>
      <c r="D12" s="51">
        <v>1355</v>
      </c>
      <c r="E12" s="51">
        <v>1441</v>
      </c>
      <c r="F12" s="51">
        <v>1273</v>
      </c>
      <c r="G12" s="2">
        <f t="shared" ref="G12:G19" si="0">SUM(F12-D12)</f>
        <v>-82</v>
      </c>
      <c r="H12" s="3">
        <f t="shared" ref="H12:H19" si="1">SUM(F12/D12)*100</f>
        <v>93.948339483394832</v>
      </c>
      <c r="I12" s="4">
        <f t="shared" ref="I12:I19" si="2">SUM(F12-E12)</f>
        <v>-168</v>
      </c>
      <c r="J12" s="4">
        <f t="shared" ref="J12:J19" si="3">SUM(F12/E12)*100</f>
        <v>88.341429562803611</v>
      </c>
      <c r="K12" s="51">
        <v>1251</v>
      </c>
      <c r="L12" s="51">
        <v>1251</v>
      </c>
      <c r="M12" s="53">
        <v>233567.8</v>
      </c>
      <c r="N12" s="53">
        <v>207999.5</v>
      </c>
      <c r="O12" s="53">
        <v>234262.1</v>
      </c>
      <c r="P12" s="5">
        <f t="shared" ref="P12:P19" si="4">SUM(O12-M12)</f>
        <v>694.30000000001746</v>
      </c>
      <c r="Q12" s="5">
        <f t="shared" ref="Q12:Q19" si="5">SUM(O12/M12)*100</f>
        <v>100.29725844058986</v>
      </c>
      <c r="R12" s="5">
        <f t="shared" ref="R12:R19" si="6">SUM(O12-N12)</f>
        <v>26262.600000000006</v>
      </c>
      <c r="S12" s="5">
        <f t="shared" ref="S12:S19" si="7">SUM(O12/N12)*100</f>
        <v>112.62628035163547</v>
      </c>
      <c r="T12" s="26">
        <v>194871.7</v>
      </c>
      <c r="U12" s="54">
        <v>191338.3</v>
      </c>
    </row>
    <row r="13" spans="1:21" ht="30.9" x14ac:dyDescent="0.4">
      <c r="A13" s="24">
        <v>3</v>
      </c>
      <c r="B13" s="25" t="s">
        <v>11</v>
      </c>
      <c r="C13" s="25" t="s">
        <v>8</v>
      </c>
      <c r="D13" s="50">
        <v>1153</v>
      </c>
      <c r="E13" s="50">
        <v>1153</v>
      </c>
      <c r="F13" s="50">
        <v>1132</v>
      </c>
      <c r="G13" s="2">
        <f t="shared" si="0"/>
        <v>-21</v>
      </c>
      <c r="H13" s="3">
        <f t="shared" si="1"/>
        <v>98.178664353859503</v>
      </c>
      <c r="I13" s="4">
        <f t="shared" si="2"/>
        <v>-21</v>
      </c>
      <c r="J13" s="4">
        <f t="shared" si="3"/>
        <v>98.178664353859503</v>
      </c>
      <c r="K13" s="50">
        <v>1117</v>
      </c>
      <c r="L13" s="50">
        <v>1117</v>
      </c>
      <c r="M13" s="26">
        <v>302911.5</v>
      </c>
      <c r="N13" s="26">
        <v>326772.5</v>
      </c>
      <c r="O13" s="26">
        <v>340573.7</v>
      </c>
      <c r="P13" s="5">
        <f t="shared" si="4"/>
        <v>37662.200000000012</v>
      </c>
      <c r="Q13" s="5">
        <f t="shared" si="5"/>
        <v>112.43340051467179</v>
      </c>
      <c r="R13" s="5">
        <f t="shared" si="6"/>
        <v>13801.200000000012</v>
      </c>
      <c r="S13" s="5">
        <f t="shared" si="7"/>
        <v>104.22348881867353</v>
      </c>
      <c r="T13" s="26">
        <v>336992.1</v>
      </c>
      <c r="U13" s="54">
        <v>330498.5</v>
      </c>
    </row>
    <row r="14" spans="1:21" ht="30.9" x14ac:dyDescent="0.4">
      <c r="A14" s="24">
        <v>4</v>
      </c>
      <c r="B14" s="25" t="s">
        <v>12</v>
      </c>
      <c r="C14" s="25" t="s">
        <v>8</v>
      </c>
      <c r="D14" s="50">
        <v>1316</v>
      </c>
      <c r="E14" s="50">
        <v>1301</v>
      </c>
      <c r="F14" s="50">
        <v>1294</v>
      </c>
      <c r="G14" s="2">
        <f t="shared" si="0"/>
        <v>-22</v>
      </c>
      <c r="H14" s="3">
        <f t="shared" si="1"/>
        <v>98.328267477203639</v>
      </c>
      <c r="I14" s="4">
        <f t="shared" si="2"/>
        <v>-7</v>
      </c>
      <c r="J14" s="4">
        <f t="shared" si="3"/>
        <v>99.461952344350507</v>
      </c>
      <c r="K14" s="50">
        <v>1299</v>
      </c>
      <c r="L14" s="50">
        <v>1299</v>
      </c>
      <c r="M14" s="26">
        <v>359728.6</v>
      </c>
      <c r="N14" s="26">
        <v>374140.1</v>
      </c>
      <c r="O14" s="26">
        <v>398339.3</v>
      </c>
      <c r="P14" s="5">
        <f t="shared" si="4"/>
        <v>38610.700000000012</v>
      </c>
      <c r="Q14" s="5">
        <f t="shared" si="5"/>
        <v>110.7332861496139</v>
      </c>
      <c r="R14" s="5">
        <f t="shared" si="6"/>
        <v>24199.200000000012</v>
      </c>
      <c r="S14" s="5">
        <f t="shared" si="7"/>
        <v>106.46795144385752</v>
      </c>
      <c r="T14" s="26">
        <v>382907.2</v>
      </c>
      <c r="U14" s="54">
        <v>375528.8</v>
      </c>
    </row>
    <row r="15" spans="1:21" ht="30.9" x14ac:dyDescent="0.4">
      <c r="A15" s="24">
        <v>5</v>
      </c>
      <c r="B15" s="25" t="s">
        <v>13</v>
      </c>
      <c r="C15" s="25" t="s">
        <v>8</v>
      </c>
      <c r="D15" s="50">
        <v>176</v>
      </c>
      <c r="E15" s="50">
        <v>165</v>
      </c>
      <c r="F15" s="50">
        <v>181</v>
      </c>
      <c r="G15" s="2">
        <f t="shared" si="0"/>
        <v>5</v>
      </c>
      <c r="H15" s="3">
        <f t="shared" si="1"/>
        <v>102.84090909090908</v>
      </c>
      <c r="I15" s="4">
        <f t="shared" si="2"/>
        <v>16</v>
      </c>
      <c r="J15" s="4">
        <f t="shared" si="3"/>
        <v>109.69696969696969</v>
      </c>
      <c r="K15" s="50">
        <v>172</v>
      </c>
      <c r="L15" s="50">
        <v>172</v>
      </c>
      <c r="M15" s="26">
        <v>46167.3</v>
      </c>
      <c r="N15" s="26">
        <v>43715</v>
      </c>
      <c r="O15" s="26">
        <v>46445.9</v>
      </c>
      <c r="P15" s="5">
        <f t="shared" si="4"/>
        <v>278.59999999999854</v>
      </c>
      <c r="Q15" s="5">
        <f t="shared" si="5"/>
        <v>100.60345742549379</v>
      </c>
      <c r="R15" s="5">
        <f t="shared" si="6"/>
        <v>2730.9000000000015</v>
      </c>
      <c r="S15" s="5">
        <f t="shared" si="7"/>
        <v>106.2470547866865</v>
      </c>
      <c r="T15" s="26">
        <v>43204.7</v>
      </c>
      <c r="U15" s="54">
        <v>42372.2</v>
      </c>
    </row>
    <row r="16" spans="1:21" ht="30.9" x14ac:dyDescent="0.4">
      <c r="A16" s="24">
        <v>6</v>
      </c>
      <c r="B16" s="25" t="s">
        <v>14</v>
      </c>
      <c r="C16" s="25" t="s">
        <v>42</v>
      </c>
      <c r="D16" s="50">
        <v>2624</v>
      </c>
      <c r="E16" s="50">
        <v>2590</v>
      </c>
      <c r="F16" s="50">
        <v>2562</v>
      </c>
      <c r="G16" s="2">
        <f t="shared" si="0"/>
        <v>-62</v>
      </c>
      <c r="H16" s="3">
        <f t="shared" si="1"/>
        <v>97.637195121951208</v>
      </c>
      <c r="I16" s="4">
        <f t="shared" si="2"/>
        <v>-28</v>
      </c>
      <c r="J16" s="4">
        <f t="shared" si="3"/>
        <v>98.918918918918919</v>
      </c>
      <c r="K16" s="50">
        <v>2535</v>
      </c>
      <c r="L16" s="50">
        <v>2535</v>
      </c>
      <c r="M16" s="26">
        <v>56989.4</v>
      </c>
      <c r="N16" s="26">
        <v>61671.9</v>
      </c>
      <c r="O16" s="26">
        <v>67035.3</v>
      </c>
      <c r="P16" s="5">
        <f t="shared" si="4"/>
        <v>10045.900000000001</v>
      </c>
      <c r="Q16" s="5">
        <f t="shared" si="5"/>
        <v>117.62766409191885</v>
      </c>
      <c r="R16" s="5">
        <f t="shared" si="6"/>
        <v>5363.4000000000015</v>
      </c>
      <c r="S16" s="5">
        <f t="shared" si="7"/>
        <v>108.69666736390479</v>
      </c>
      <c r="T16" s="26">
        <v>64438.3</v>
      </c>
      <c r="U16" s="54">
        <v>63196.6</v>
      </c>
    </row>
    <row r="17" spans="1:24" ht="30.9" x14ac:dyDescent="0.4">
      <c r="A17" s="24">
        <v>7</v>
      </c>
      <c r="B17" s="25" t="s">
        <v>1</v>
      </c>
      <c r="C17" s="25" t="s">
        <v>8</v>
      </c>
      <c r="D17" s="50">
        <v>2109</v>
      </c>
      <c r="E17" s="50">
        <v>2123</v>
      </c>
      <c r="F17" s="50">
        <v>2067</v>
      </c>
      <c r="G17" s="2">
        <f t="shared" si="0"/>
        <v>-42</v>
      </c>
      <c r="H17" s="3">
        <f t="shared" si="1"/>
        <v>98.008534850640117</v>
      </c>
      <c r="I17" s="4">
        <f t="shared" si="2"/>
        <v>-56</v>
      </c>
      <c r="J17" s="4">
        <f t="shared" si="3"/>
        <v>97.362223268959028</v>
      </c>
      <c r="K17" s="27">
        <v>2102</v>
      </c>
      <c r="L17" s="27">
        <v>2102</v>
      </c>
      <c r="M17" s="26">
        <v>47922.7</v>
      </c>
      <c r="N17" s="26">
        <v>69079.3</v>
      </c>
      <c r="O17" s="26">
        <v>75086.8</v>
      </c>
      <c r="P17" s="5">
        <f t="shared" si="4"/>
        <v>27164.100000000006</v>
      </c>
      <c r="Q17" s="5">
        <f t="shared" si="5"/>
        <v>156.68315850317282</v>
      </c>
      <c r="R17" s="5">
        <f t="shared" si="6"/>
        <v>6007.5</v>
      </c>
      <c r="S17" s="5">
        <f t="shared" si="7"/>
        <v>108.69652703487151</v>
      </c>
      <c r="T17" s="26">
        <v>72177.899999999994</v>
      </c>
      <c r="U17" s="54">
        <v>70787.100000000006</v>
      </c>
    </row>
    <row r="18" spans="1:24" ht="30.9" x14ac:dyDescent="0.4">
      <c r="A18" s="24">
        <v>8</v>
      </c>
      <c r="B18" s="25" t="s">
        <v>61</v>
      </c>
      <c r="C18" s="25" t="s">
        <v>8</v>
      </c>
      <c r="D18" s="50">
        <v>68</v>
      </c>
      <c r="E18" s="50">
        <v>70</v>
      </c>
      <c r="F18" s="50">
        <v>70</v>
      </c>
      <c r="G18" s="2">
        <f t="shared" ref="G18" si="8">SUM(F18-D18)</f>
        <v>2</v>
      </c>
      <c r="H18" s="3">
        <f t="shared" ref="H18" si="9">SUM(F18/D18)*100</f>
        <v>102.94117647058823</v>
      </c>
      <c r="I18" s="4">
        <f t="shared" ref="I18" si="10">SUM(F18-E18)</f>
        <v>0</v>
      </c>
      <c r="J18" s="4">
        <f t="shared" ref="J18" si="11">SUM(F18/E18)*100</f>
        <v>100</v>
      </c>
      <c r="K18" s="50">
        <v>70</v>
      </c>
      <c r="L18" s="50">
        <v>70</v>
      </c>
      <c r="M18" s="26">
        <v>5412.9</v>
      </c>
      <c r="N18" s="26">
        <v>6486.7</v>
      </c>
      <c r="O18" s="26">
        <v>7137.9</v>
      </c>
      <c r="P18" s="5">
        <f t="shared" ref="P18" si="12">SUM(O18-M18)</f>
        <v>1725</v>
      </c>
      <c r="Q18" s="5">
        <f t="shared" ref="Q18" si="13">SUM(O18/M18)*100</f>
        <v>131.86831458183229</v>
      </c>
      <c r="R18" s="5">
        <f t="shared" ref="R18" si="14">SUM(O18-N18)</f>
        <v>651.19999999999982</v>
      </c>
      <c r="S18" s="5">
        <f t="shared" ref="S18" si="15">SUM(O18/N18)*100</f>
        <v>110.03900288282178</v>
      </c>
      <c r="T18" s="26">
        <v>7338.4</v>
      </c>
      <c r="U18" s="54">
        <v>7956.1</v>
      </c>
    </row>
    <row r="19" spans="1:24" ht="30.9" x14ac:dyDescent="0.4">
      <c r="A19" s="24">
        <v>9</v>
      </c>
      <c r="B19" s="25" t="s">
        <v>62</v>
      </c>
      <c r="C19" s="25" t="s">
        <v>8</v>
      </c>
      <c r="D19" s="50">
        <v>9</v>
      </c>
      <c r="E19" s="50">
        <v>10</v>
      </c>
      <c r="F19" s="50">
        <v>10</v>
      </c>
      <c r="G19" s="2">
        <f t="shared" si="0"/>
        <v>1</v>
      </c>
      <c r="H19" s="3">
        <f t="shared" si="1"/>
        <v>111.11111111111111</v>
      </c>
      <c r="I19" s="4">
        <f t="shared" si="2"/>
        <v>0</v>
      </c>
      <c r="J19" s="4">
        <f t="shared" si="3"/>
        <v>100</v>
      </c>
      <c r="K19" s="50">
        <v>10</v>
      </c>
      <c r="L19" s="50">
        <v>10</v>
      </c>
      <c r="M19" s="26">
        <v>250</v>
      </c>
      <c r="N19" s="26">
        <v>1200</v>
      </c>
      <c r="O19" s="26">
        <v>1304.4000000000001</v>
      </c>
      <c r="P19" s="5">
        <f t="shared" si="4"/>
        <v>1054.4000000000001</v>
      </c>
      <c r="Q19" s="5">
        <f t="shared" si="5"/>
        <v>521.76</v>
      </c>
      <c r="R19" s="5">
        <f t="shared" si="6"/>
        <v>104.40000000000009</v>
      </c>
      <c r="S19" s="5">
        <f t="shared" si="7"/>
        <v>108.7</v>
      </c>
      <c r="T19" s="26">
        <v>1253.8</v>
      </c>
      <c r="U19" s="54">
        <v>1229.7</v>
      </c>
    </row>
    <row r="20" spans="1:24" ht="35.25" customHeight="1" x14ac:dyDescent="0.4">
      <c r="A20" s="55" t="s">
        <v>50</v>
      </c>
      <c r="B20" s="56" t="s">
        <v>48</v>
      </c>
      <c r="C20" s="57"/>
      <c r="D20" s="58" t="s">
        <v>51</v>
      </c>
      <c r="E20" s="58" t="s">
        <v>51</v>
      </c>
      <c r="F20" s="58" t="s">
        <v>51</v>
      </c>
      <c r="G20" s="58" t="s">
        <v>51</v>
      </c>
      <c r="H20" s="58" t="s">
        <v>51</v>
      </c>
      <c r="I20" s="58" t="s">
        <v>51</v>
      </c>
      <c r="J20" s="58" t="s">
        <v>51</v>
      </c>
      <c r="K20" s="58" t="s">
        <v>51</v>
      </c>
      <c r="L20" s="58" t="s">
        <v>51</v>
      </c>
      <c r="M20" s="59">
        <f>SUM(M24:M43)</f>
        <v>354160.4</v>
      </c>
      <c r="N20" s="59">
        <f>SUM(N24:N43)</f>
        <v>393077.20000000007</v>
      </c>
      <c r="O20" s="59">
        <f>SUM(O24:O43)</f>
        <v>391471.1</v>
      </c>
      <c r="P20" s="60">
        <f>SUM(O20-M20)</f>
        <v>37310.699999999953</v>
      </c>
      <c r="Q20" s="60">
        <f>SUM(O20/M20)*100</f>
        <v>110.53497228939202</v>
      </c>
      <c r="R20" s="60">
        <f>SUM(O20-N20)</f>
        <v>-1606.1000000000931</v>
      </c>
      <c r="S20" s="60">
        <f>SUM(O20/N20)*100</f>
        <v>99.591403418972121</v>
      </c>
      <c r="T20" s="59">
        <f>SUM(T24:T43)</f>
        <v>302843.50000000006</v>
      </c>
      <c r="U20" s="59">
        <f>SUM(U24:U43)</f>
        <v>273551.09999999992</v>
      </c>
    </row>
    <row r="21" spans="1:24" ht="46.3" hidden="1" x14ac:dyDescent="0.4">
      <c r="A21" s="24">
        <v>1</v>
      </c>
      <c r="B21" s="25" t="s">
        <v>15</v>
      </c>
      <c r="C21" s="25" t="s">
        <v>17</v>
      </c>
      <c r="D21" s="46"/>
      <c r="E21" s="47"/>
      <c r="F21" s="47"/>
      <c r="G21" s="2">
        <f t="shared" ref="G21:G43" si="16">SUM(F21-D21)</f>
        <v>0</v>
      </c>
      <c r="H21" s="3">
        <v>0</v>
      </c>
      <c r="I21" s="4">
        <f t="shared" ref="I21:I43" si="17">SUM(F21-E21)</f>
        <v>0</v>
      </c>
      <c r="J21" s="4" t="e">
        <f t="shared" ref="J21:J43" si="18">SUM(F21/E21)*100</f>
        <v>#DIV/0!</v>
      </c>
      <c r="K21" s="27"/>
      <c r="L21" s="27"/>
      <c r="M21" s="26"/>
      <c r="N21" s="26"/>
      <c r="O21" s="26"/>
      <c r="P21" s="5">
        <f t="shared" ref="P21:P43" si="19">SUM(O21-M21)</f>
        <v>0</v>
      </c>
      <c r="Q21" s="5">
        <v>0</v>
      </c>
      <c r="R21" s="5">
        <f t="shared" ref="R21:R43" si="20">SUM(O21-N21)</f>
        <v>0</v>
      </c>
      <c r="S21" s="5">
        <v>0</v>
      </c>
      <c r="T21" s="26"/>
      <c r="U21" s="26"/>
    </row>
    <row r="22" spans="1:24" s="29" customFormat="1" ht="30.9" hidden="1" x14ac:dyDescent="0.4">
      <c r="A22" s="24">
        <v>1</v>
      </c>
      <c r="B22" s="25" t="s">
        <v>15</v>
      </c>
      <c r="C22" s="25" t="s">
        <v>18</v>
      </c>
      <c r="D22" s="46"/>
      <c r="E22" s="47"/>
      <c r="F22" s="47"/>
      <c r="G22" s="2">
        <f t="shared" si="16"/>
        <v>0</v>
      </c>
      <c r="H22" s="3" t="e">
        <f t="shared" ref="H22" si="21">SUM(F22/D22)*100</f>
        <v>#DIV/0!</v>
      </c>
      <c r="I22" s="4">
        <f t="shared" si="17"/>
        <v>0</v>
      </c>
      <c r="J22" s="4" t="e">
        <f t="shared" si="18"/>
        <v>#DIV/0!</v>
      </c>
      <c r="K22" s="27"/>
      <c r="L22" s="27"/>
      <c r="M22" s="28"/>
      <c r="N22" s="26"/>
      <c r="O22" s="26"/>
      <c r="P22" s="5">
        <f t="shared" si="19"/>
        <v>0</v>
      </c>
      <c r="Q22" s="5" t="e">
        <f t="shared" ref="Q22" si="22">SUM(O22/M22)*100</f>
        <v>#DIV/0!</v>
      </c>
      <c r="R22" s="5">
        <f t="shared" si="20"/>
        <v>0</v>
      </c>
      <c r="S22" s="5" t="e">
        <f t="shared" ref="S22" si="23">SUM(O22/N22)*100</f>
        <v>#DIV/0!</v>
      </c>
      <c r="T22" s="26">
        <v>0</v>
      </c>
      <c r="U22" s="26">
        <v>0</v>
      </c>
    </row>
    <row r="23" spans="1:24" ht="30.9" hidden="1" x14ac:dyDescent="0.4">
      <c r="A23" s="24">
        <v>2</v>
      </c>
      <c r="B23" s="25" t="s">
        <v>16</v>
      </c>
      <c r="C23" s="25" t="s">
        <v>19</v>
      </c>
      <c r="D23" s="46"/>
      <c r="E23" s="47"/>
      <c r="F23" s="47"/>
      <c r="G23" s="2">
        <f t="shared" si="16"/>
        <v>0</v>
      </c>
      <c r="H23" s="3">
        <v>0</v>
      </c>
      <c r="I23" s="4">
        <f t="shared" si="17"/>
        <v>0</v>
      </c>
      <c r="J23" s="4" t="e">
        <f t="shared" si="18"/>
        <v>#DIV/0!</v>
      </c>
      <c r="K23" s="27"/>
      <c r="L23" s="27"/>
      <c r="M23" s="28"/>
      <c r="N23" s="26"/>
      <c r="O23" s="26"/>
      <c r="P23" s="5">
        <f t="shared" si="19"/>
        <v>0</v>
      </c>
      <c r="Q23" s="5">
        <v>0</v>
      </c>
      <c r="R23" s="5">
        <f t="shared" si="20"/>
        <v>0</v>
      </c>
      <c r="S23" s="5">
        <v>0</v>
      </c>
      <c r="T23" s="26"/>
      <c r="U23" s="26"/>
    </row>
    <row r="24" spans="1:24" ht="46.3" x14ac:dyDescent="0.4">
      <c r="A24" s="24">
        <v>1</v>
      </c>
      <c r="B24" s="25" t="s">
        <v>16</v>
      </c>
      <c r="C24" s="25" t="s">
        <v>20</v>
      </c>
      <c r="D24" s="46">
        <v>73161</v>
      </c>
      <c r="E24" s="47">
        <v>44415</v>
      </c>
      <c r="F24" s="47">
        <v>44937</v>
      </c>
      <c r="G24" s="2">
        <f t="shared" si="16"/>
        <v>-28224</v>
      </c>
      <c r="H24" s="3">
        <f t="shared" ref="H24:H43" si="24">SUM(F24/D24)*100</f>
        <v>61.422069135194981</v>
      </c>
      <c r="I24" s="4">
        <f t="shared" si="17"/>
        <v>522</v>
      </c>
      <c r="J24" s="4">
        <f t="shared" si="18"/>
        <v>101.17527862208713</v>
      </c>
      <c r="K24" s="27">
        <v>45467</v>
      </c>
      <c r="L24" s="27">
        <v>45467</v>
      </c>
      <c r="M24" s="26">
        <v>45833.599999999999</v>
      </c>
      <c r="N24" s="26">
        <v>44924</v>
      </c>
      <c r="O24" s="26">
        <v>42763.4</v>
      </c>
      <c r="P24" s="5">
        <f t="shared" si="19"/>
        <v>-3070.1999999999971</v>
      </c>
      <c r="Q24" s="5">
        <v>0</v>
      </c>
      <c r="R24" s="5">
        <f t="shared" si="20"/>
        <v>-2160.5999999999985</v>
      </c>
      <c r="S24" s="5">
        <f t="shared" ref="S24:S43" si="25">SUM(O24/N24)*100</f>
        <v>95.190544029917206</v>
      </c>
      <c r="T24" s="26">
        <v>33087.5</v>
      </c>
      <c r="U24" s="26">
        <v>29855.5</v>
      </c>
      <c r="V24" s="29"/>
      <c r="W24" s="29"/>
      <c r="X24" s="29"/>
    </row>
    <row r="25" spans="1:24" ht="46.3" x14ac:dyDescent="0.4">
      <c r="A25" s="24">
        <v>2</v>
      </c>
      <c r="B25" s="25" t="s">
        <v>21</v>
      </c>
      <c r="C25" s="25" t="s">
        <v>22</v>
      </c>
      <c r="D25" s="46">
        <v>48474</v>
      </c>
      <c r="E25" s="47">
        <v>37000</v>
      </c>
      <c r="F25" s="47">
        <v>37000</v>
      </c>
      <c r="G25" s="2">
        <f t="shared" si="16"/>
        <v>-11474</v>
      </c>
      <c r="H25" s="3">
        <f t="shared" si="24"/>
        <v>76.3295787432438</v>
      </c>
      <c r="I25" s="4">
        <f t="shared" si="17"/>
        <v>0</v>
      </c>
      <c r="J25" s="4">
        <f t="shared" si="18"/>
        <v>100</v>
      </c>
      <c r="K25" s="27">
        <v>37000</v>
      </c>
      <c r="L25" s="27">
        <f>K25</f>
        <v>37000</v>
      </c>
      <c r="M25" s="26">
        <v>30367.8</v>
      </c>
      <c r="N25" s="26">
        <v>37424</v>
      </c>
      <c r="O25" s="26">
        <v>35210.300000000003</v>
      </c>
      <c r="P25" s="5">
        <f t="shared" si="19"/>
        <v>4842.5000000000036</v>
      </c>
      <c r="Q25" s="5">
        <f t="shared" ref="Q25:Q43" si="26">SUM(O25/M25)*100</f>
        <v>115.94616666337372</v>
      </c>
      <c r="R25" s="5">
        <f t="shared" si="20"/>
        <v>-2213.6999999999971</v>
      </c>
      <c r="S25" s="5">
        <f t="shared" si="25"/>
        <v>94.084811885421132</v>
      </c>
      <c r="T25" s="26">
        <v>26925.8</v>
      </c>
      <c r="U25" s="26">
        <v>24295.7</v>
      </c>
      <c r="V25" s="29"/>
      <c r="W25" s="31"/>
      <c r="X25" s="29"/>
    </row>
    <row r="26" spans="1:24" ht="51" hidden="1" customHeight="1" x14ac:dyDescent="0.4">
      <c r="A26" s="24"/>
      <c r="B26" s="25" t="s">
        <v>21</v>
      </c>
      <c r="C26" s="25" t="s">
        <v>23</v>
      </c>
      <c r="D26" s="46"/>
      <c r="E26" s="47"/>
      <c r="F26" s="47"/>
      <c r="G26" s="2">
        <f t="shared" si="16"/>
        <v>0</v>
      </c>
      <c r="H26" s="3" t="e">
        <f t="shared" si="24"/>
        <v>#DIV/0!</v>
      </c>
      <c r="I26" s="4">
        <f t="shared" si="17"/>
        <v>0</v>
      </c>
      <c r="J26" s="4" t="e">
        <f t="shared" si="18"/>
        <v>#DIV/0!</v>
      </c>
      <c r="K26" s="27"/>
      <c r="L26" s="27"/>
      <c r="M26" s="26"/>
      <c r="N26" s="26"/>
      <c r="O26" s="26"/>
      <c r="P26" s="5">
        <f t="shared" si="19"/>
        <v>0</v>
      </c>
      <c r="Q26" s="5">
        <v>0</v>
      </c>
      <c r="R26" s="5">
        <f t="shared" si="20"/>
        <v>0</v>
      </c>
      <c r="S26" s="5">
        <v>0</v>
      </c>
      <c r="T26" s="26"/>
      <c r="U26" s="26"/>
      <c r="V26" s="29"/>
      <c r="W26" s="32"/>
      <c r="X26" s="29"/>
    </row>
    <row r="27" spans="1:24" ht="30.9" x14ac:dyDescent="0.4">
      <c r="A27" s="24">
        <v>3</v>
      </c>
      <c r="B27" s="25" t="s">
        <v>24</v>
      </c>
      <c r="C27" s="25" t="s">
        <v>25</v>
      </c>
      <c r="D27" s="46">
        <v>117797</v>
      </c>
      <c r="E27" s="47">
        <v>112127</v>
      </c>
      <c r="F27" s="47">
        <v>114766</v>
      </c>
      <c r="G27" s="2">
        <f t="shared" si="16"/>
        <v>-3031</v>
      </c>
      <c r="H27" s="3">
        <f t="shared" si="24"/>
        <v>97.426929378507083</v>
      </c>
      <c r="I27" s="4">
        <f t="shared" si="17"/>
        <v>2639</v>
      </c>
      <c r="J27" s="4">
        <f t="shared" si="18"/>
        <v>102.35358120702418</v>
      </c>
      <c r="K27" s="27">
        <v>117062</v>
      </c>
      <c r="L27" s="27">
        <f t="shared" ref="L27:L33" si="27">K27</f>
        <v>117062</v>
      </c>
      <c r="M27" s="26">
        <v>54512.6</v>
      </c>
      <c r="N27" s="26">
        <v>61271.199999999997</v>
      </c>
      <c r="O27" s="26">
        <v>57579.4</v>
      </c>
      <c r="P27" s="5">
        <f t="shared" si="19"/>
        <v>3066.8000000000029</v>
      </c>
      <c r="Q27" s="5">
        <f t="shared" si="26"/>
        <v>105.62585530684649</v>
      </c>
      <c r="R27" s="5">
        <f t="shared" si="20"/>
        <v>-3691.7999999999956</v>
      </c>
      <c r="S27" s="5">
        <f t="shared" si="25"/>
        <v>93.974656935069007</v>
      </c>
      <c r="T27" s="26">
        <v>43983.9</v>
      </c>
      <c r="U27" s="26">
        <v>39477.699999999997</v>
      </c>
      <c r="V27" s="29"/>
      <c r="W27" s="32"/>
      <c r="X27" s="29"/>
    </row>
    <row r="28" spans="1:24" ht="30.9" x14ac:dyDescent="0.4">
      <c r="A28" s="24">
        <v>4</v>
      </c>
      <c r="B28" s="25" t="s">
        <v>26</v>
      </c>
      <c r="C28" s="25" t="s">
        <v>27</v>
      </c>
      <c r="D28" s="46">
        <v>2862</v>
      </c>
      <c r="E28" s="47">
        <v>2679</v>
      </c>
      <c r="F28" s="47">
        <v>2947</v>
      </c>
      <c r="G28" s="2">
        <f t="shared" si="16"/>
        <v>85</v>
      </c>
      <c r="H28" s="3">
        <f t="shared" si="24"/>
        <v>102.96995108315863</v>
      </c>
      <c r="I28" s="4">
        <f t="shared" si="17"/>
        <v>268</v>
      </c>
      <c r="J28" s="4">
        <f t="shared" si="18"/>
        <v>110.00373273609556</v>
      </c>
      <c r="K28" s="27">
        <v>3242</v>
      </c>
      <c r="L28" s="27">
        <f t="shared" si="27"/>
        <v>3242</v>
      </c>
      <c r="M28" s="26">
        <v>1324.5</v>
      </c>
      <c r="N28" s="26">
        <v>1464</v>
      </c>
      <c r="O28" s="26">
        <v>1478.6</v>
      </c>
      <c r="P28" s="5">
        <f t="shared" si="19"/>
        <v>154.09999999999991</v>
      </c>
      <c r="Q28" s="5">
        <f t="shared" si="26"/>
        <v>111.63457908644772</v>
      </c>
      <c r="R28" s="5">
        <f t="shared" si="20"/>
        <v>14.599999999999909</v>
      </c>
      <c r="S28" s="5">
        <f t="shared" si="25"/>
        <v>100.99726775956283</v>
      </c>
      <c r="T28" s="26">
        <v>1218.0999999999999</v>
      </c>
      <c r="U28" s="26">
        <v>1093.3</v>
      </c>
      <c r="V28" s="29"/>
      <c r="W28" s="31"/>
      <c r="X28" s="29"/>
    </row>
    <row r="29" spans="1:24" ht="46.3" x14ac:dyDescent="0.4">
      <c r="A29" s="24">
        <v>5</v>
      </c>
      <c r="B29" s="25" t="s">
        <v>52</v>
      </c>
      <c r="C29" s="25" t="s">
        <v>27</v>
      </c>
      <c r="D29" s="46">
        <v>3563</v>
      </c>
      <c r="E29" s="47">
        <v>3532</v>
      </c>
      <c r="F29" s="47">
        <v>3532</v>
      </c>
      <c r="G29" s="2">
        <f t="shared" si="16"/>
        <v>-31</v>
      </c>
      <c r="H29" s="3">
        <f t="shared" si="24"/>
        <v>99.129946674150986</v>
      </c>
      <c r="I29" s="4">
        <f t="shared" si="17"/>
        <v>0</v>
      </c>
      <c r="J29" s="4">
        <f t="shared" si="18"/>
        <v>100</v>
      </c>
      <c r="K29" s="27">
        <v>3532</v>
      </c>
      <c r="L29" s="27">
        <f t="shared" si="27"/>
        <v>3532</v>
      </c>
      <c r="M29" s="26">
        <v>1648.8</v>
      </c>
      <c r="N29" s="26">
        <v>1930</v>
      </c>
      <c r="O29" s="26">
        <v>1772</v>
      </c>
      <c r="P29" s="5">
        <f t="shared" si="19"/>
        <v>123.20000000000005</v>
      </c>
      <c r="Q29" s="5">
        <f t="shared" si="26"/>
        <v>107.47210092188257</v>
      </c>
      <c r="R29" s="5">
        <f t="shared" si="20"/>
        <v>-158</v>
      </c>
      <c r="S29" s="5">
        <f t="shared" si="25"/>
        <v>91.813471502590673</v>
      </c>
      <c r="T29" s="26">
        <v>1327.1</v>
      </c>
      <c r="U29" s="26">
        <v>1191.0999999999999</v>
      </c>
      <c r="V29" s="29"/>
      <c r="W29" s="32"/>
      <c r="X29" s="29"/>
    </row>
    <row r="30" spans="1:24" ht="30.9" x14ac:dyDescent="0.4">
      <c r="A30" s="24">
        <v>6</v>
      </c>
      <c r="B30" s="25" t="s">
        <v>28</v>
      </c>
      <c r="C30" s="25" t="s">
        <v>29</v>
      </c>
      <c r="D30" s="46">
        <v>18770</v>
      </c>
      <c r="E30" s="47">
        <v>15179</v>
      </c>
      <c r="F30" s="47">
        <v>15422</v>
      </c>
      <c r="G30" s="2">
        <f t="shared" si="16"/>
        <v>-3348</v>
      </c>
      <c r="H30" s="3">
        <f t="shared" si="24"/>
        <v>82.163026105487475</v>
      </c>
      <c r="I30" s="4">
        <f t="shared" si="17"/>
        <v>243</v>
      </c>
      <c r="J30" s="4">
        <f t="shared" si="18"/>
        <v>101.6008959747019</v>
      </c>
      <c r="K30" s="50">
        <v>15877</v>
      </c>
      <c r="L30" s="50">
        <f t="shared" si="27"/>
        <v>15877</v>
      </c>
      <c r="M30" s="26">
        <v>14747.3</v>
      </c>
      <c r="N30" s="26">
        <v>17790.099999999999</v>
      </c>
      <c r="O30" s="26">
        <v>19295.900000000001</v>
      </c>
      <c r="P30" s="5">
        <f t="shared" si="19"/>
        <v>4548.6000000000022</v>
      </c>
      <c r="Q30" s="5">
        <f t="shared" si="26"/>
        <v>130.84361205101953</v>
      </c>
      <c r="R30" s="5">
        <f>SUM(O30-N30)</f>
        <v>1505.8000000000029</v>
      </c>
      <c r="S30" s="5">
        <f t="shared" si="25"/>
        <v>108.4642582110275</v>
      </c>
      <c r="T30" s="26">
        <v>14285.8</v>
      </c>
      <c r="U30" s="26">
        <v>12853.6</v>
      </c>
      <c r="V30" s="29"/>
      <c r="W30" s="32"/>
      <c r="X30" s="29"/>
    </row>
    <row r="31" spans="1:24" ht="46.3" x14ac:dyDescent="0.4">
      <c r="A31" s="24">
        <v>7</v>
      </c>
      <c r="B31" s="25" t="s">
        <v>30</v>
      </c>
      <c r="C31" s="25" t="s">
        <v>31</v>
      </c>
      <c r="D31" s="46">
        <v>190</v>
      </c>
      <c r="E31" s="47">
        <v>108</v>
      </c>
      <c r="F31" s="47">
        <v>109</v>
      </c>
      <c r="G31" s="2">
        <f t="shared" si="16"/>
        <v>-81</v>
      </c>
      <c r="H31" s="3">
        <f t="shared" si="24"/>
        <v>57.368421052631582</v>
      </c>
      <c r="I31" s="4">
        <f t="shared" si="17"/>
        <v>1</v>
      </c>
      <c r="J31" s="4">
        <f t="shared" si="18"/>
        <v>100.92592592592592</v>
      </c>
      <c r="K31" s="48">
        <v>110</v>
      </c>
      <c r="L31" s="48">
        <f t="shared" si="27"/>
        <v>110</v>
      </c>
      <c r="M31" s="49">
        <v>149.30000000000001</v>
      </c>
      <c r="N31" s="49">
        <v>126.6</v>
      </c>
      <c r="O31" s="49">
        <v>136.4</v>
      </c>
      <c r="P31" s="5">
        <f t="shared" si="19"/>
        <v>-12.900000000000006</v>
      </c>
      <c r="Q31" s="5">
        <f t="shared" si="26"/>
        <v>91.359678499665094</v>
      </c>
      <c r="R31" s="5">
        <f t="shared" si="20"/>
        <v>9.8000000000000114</v>
      </c>
      <c r="S31" s="5">
        <f t="shared" si="25"/>
        <v>107.74091627172197</v>
      </c>
      <c r="T31" s="26">
        <v>99</v>
      </c>
      <c r="U31" s="26">
        <v>89</v>
      </c>
      <c r="V31" s="29"/>
      <c r="W31" s="31"/>
      <c r="X31" s="29"/>
    </row>
    <row r="32" spans="1:24" ht="30.9" x14ac:dyDescent="0.4">
      <c r="A32" s="24">
        <v>8</v>
      </c>
      <c r="B32" s="25" t="s">
        <v>32</v>
      </c>
      <c r="C32" s="25" t="s">
        <v>33</v>
      </c>
      <c r="D32" s="46">
        <v>46</v>
      </c>
      <c r="E32" s="47">
        <v>36</v>
      </c>
      <c r="F32" s="47">
        <v>37</v>
      </c>
      <c r="G32" s="2">
        <f t="shared" si="16"/>
        <v>-9</v>
      </c>
      <c r="H32" s="3">
        <f t="shared" si="24"/>
        <v>80.434782608695656</v>
      </c>
      <c r="I32" s="4">
        <f t="shared" si="17"/>
        <v>1</v>
      </c>
      <c r="J32" s="4">
        <f t="shared" si="18"/>
        <v>102.77777777777777</v>
      </c>
      <c r="K32" s="47">
        <v>38</v>
      </c>
      <c r="L32" s="47">
        <f t="shared" si="27"/>
        <v>38</v>
      </c>
      <c r="M32" s="49">
        <v>36.1</v>
      </c>
      <c r="N32" s="49">
        <v>42.2</v>
      </c>
      <c r="O32" s="49">
        <v>46.3</v>
      </c>
      <c r="P32" s="5">
        <f t="shared" si="19"/>
        <v>10.199999999999996</v>
      </c>
      <c r="Q32" s="5">
        <f t="shared" si="26"/>
        <v>128.25484764542935</v>
      </c>
      <c r="R32" s="5">
        <f t="shared" si="20"/>
        <v>4.0999999999999943</v>
      </c>
      <c r="S32" s="5">
        <f t="shared" si="25"/>
        <v>109.71563981042654</v>
      </c>
      <c r="T32" s="26">
        <v>34.200000000000003</v>
      </c>
      <c r="U32" s="26">
        <v>30.8</v>
      </c>
      <c r="V32" s="29"/>
      <c r="W32" s="33"/>
      <c r="X32" s="29"/>
    </row>
    <row r="33" spans="1:24" ht="30.9" x14ac:dyDescent="0.4">
      <c r="A33" s="24">
        <v>9</v>
      </c>
      <c r="B33" s="25" t="s">
        <v>34</v>
      </c>
      <c r="C33" s="25" t="s">
        <v>35</v>
      </c>
      <c r="D33" s="46">
        <v>191</v>
      </c>
      <c r="E33" s="47">
        <v>174</v>
      </c>
      <c r="F33" s="47">
        <v>174</v>
      </c>
      <c r="G33" s="2">
        <f t="shared" si="16"/>
        <v>-17</v>
      </c>
      <c r="H33" s="3">
        <f t="shared" si="24"/>
        <v>91.099476439790578</v>
      </c>
      <c r="I33" s="4">
        <f t="shared" si="17"/>
        <v>0</v>
      </c>
      <c r="J33" s="4">
        <f t="shared" si="18"/>
        <v>100</v>
      </c>
      <c r="K33" s="48">
        <v>174</v>
      </c>
      <c r="L33" s="47">
        <f t="shared" si="27"/>
        <v>174</v>
      </c>
      <c r="M33" s="49">
        <v>56585.599999999999</v>
      </c>
      <c r="N33" s="49">
        <v>63224.5</v>
      </c>
      <c r="O33" s="49">
        <v>64887.1</v>
      </c>
      <c r="P33" s="5">
        <f t="shared" si="19"/>
        <v>8301.5</v>
      </c>
      <c r="Q33" s="5">
        <f t="shared" si="26"/>
        <v>114.67069360402647</v>
      </c>
      <c r="R33" s="5">
        <f t="shared" si="20"/>
        <v>1662.5999999999985</v>
      </c>
      <c r="S33" s="5">
        <f t="shared" si="25"/>
        <v>102.62967678668871</v>
      </c>
      <c r="T33" s="26">
        <v>49603</v>
      </c>
      <c r="U33" s="26">
        <v>44514.6</v>
      </c>
      <c r="V33" s="29"/>
      <c r="W33" s="33"/>
      <c r="X33" s="29"/>
    </row>
    <row r="34" spans="1:24" ht="30.9" x14ac:dyDescent="0.4">
      <c r="A34" s="24">
        <v>10</v>
      </c>
      <c r="B34" s="25" t="s">
        <v>36</v>
      </c>
      <c r="C34" s="25" t="s">
        <v>35</v>
      </c>
      <c r="D34" s="46">
        <v>37</v>
      </c>
      <c r="E34" s="47">
        <v>32</v>
      </c>
      <c r="F34" s="47">
        <v>32</v>
      </c>
      <c r="G34" s="2">
        <f t="shared" si="16"/>
        <v>-5</v>
      </c>
      <c r="H34" s="3">
        <f t="shared" si="24"/>
        <v>86.486486486486484</v>
      </c>
      <c r="I34" s="4">
        <f t="shared" si="17"/>
        <v>0</v>
      </c>
      <c r="J34" s="4">
        <f t="shared" si="18"/>
        <v>100</v>
      </c>
      <c r="K34" s="48">
        <v>32</v>
      </c>
      <c r="L34" s="48">
        <f>K34</f>
        <v>32</v>
      </c>
      <c r="M34" s="49">
        <v>11672.6</v>
      </c>
      <c r="N34" s="49">
        <v>10556.1</v>
      </c>
      <c r="O34" s="49">
        <v>10847.5</v>
      </c>
      <c r="P34" s="5">
        <f t="shared" si="19"/>
        <v>-825.10000000000036</v>
      </c>
      <c r="Q34" s="5">
        <f t="shared" si="26"/>
        <v>92.931309219882451</v>
      </c>
      <c r="R34" s="5">
        <f t="shared" si="20"/>
        <v>291.39999999999964</v>
      </c>
      <c r="S34" s="5">
        <f t="shared" si="25"/>
        <v>102.76048919582041</v>
      </c>
      <c r="T34" s="26">
        <v>8292.7000000000007</v>
      </c>
      <c r="U34" s="26">
        <v>7442.3</v>
      </c>
      <c r="V34" s="29"/>
      <c r="W34" s="34"/>
      <c r="X34" s="29"/>
    </row>
    <row r="35" spans="1:24" ht="39" customHeight="1" x14ac:dyDescent="0.4">
      <c r="A35" s="24">
        <v>11</v>
      </c>
      <c r="B35" s="25" t="s">
        <v>56</v>
      </c>
      <c r="C35" s="25" t="s">
        <v>38</v>
      </c>
      <c r="D35" s="46">
        <v>33</v>
      </c>
      <c r="E35" s="47">
        <v>33</v>
      </c>
      <c r="F35" s="47">
        <v>33</v>
      </c>
      <c r="G35" s="2">
        <f t="shared" si="16"/>
        <v>0</v>
      </c>
      <c r="H35" s="3">
        <f t="shared" si="24"/>
        <v>100</v>
      </c>
      <c r="I35" s="4">
        <f t="shared" si="17"/>
        <v>0</v>
      </c>
      <c r="J35" s="4">
        <f t="shared" si="18"/>
        <v>100</v>
      </c>
      <c r="K35" s="48">
        <v>33</v>
      </c>
      <c r="L35" s="48">
        <v>33</v>
      </c>
      <c r="M35" s="49">
        <v>1921.8</v>
      </c>
      <c r="N35" s="49">
        <v>2720.3</v>
      </c>
      <c r="O35" s="49">
        <v>2811.4</v>
      </c>
      <c r="P35" s="5">
        <f t="shared" si="19"/>
        <v>889.60000000000014</v>
      </c>
      <c r="Q35" s="5">
        <f t="shared" si="26"/>
        <v>146.28993651784785</v>
      </c>
      <c r="R35" s="5">
        <f t="shared" si="20"/>
        <v>91.099999999999909</v>
      </c>
      <c r="S35" s="5">
        <f t="shared" si="25"/>
        <v>103.34889534242546</v>
      </c>
      <c r="T35" s="26">
        <v>2219.1999999999998</v>
      </c>
      <c r="U35" s="26">
        <v>2021.8</v>
      </c>
      <c r="V35" s="29"/>
      <c r="W35" s="33"/>
      <c r="X35" s="29"/>
    </row>
    <row r="36" spans="1:24" ht="39" customHeight="1" x14ac:dyDescent="0.4">
      <c r="A36" s="24">
        <v>12</v>
      </c>
      <c r="B36" s="25" t="s">
        <v>37</v>
      </c>
      <c r="C36" s="25" t="s">
        <v>38</v>
      </c>
      <c r="D36" s="46">
        <v>494</v>
      </c>
      <c r="E36" s="47">
        <v>494</v>
      </c>
      <c r="F36" s="47">
        <v>494</v>
      </c>
      <c r="G36" s="2">
        <f t="shared" si="16"/>
        <v>0</v>
      </c>
      <c r="H36" s="3">
        <f t="shared" si="24"/>
        <v>100</v>
      </c>
      <c r="I36" s="4">
        <f t="shared" si="17"/>
        <v>0</v>
      </c>
      <c r="J36" s="4">
        <f t="shared" si="18"/>
        <v>100</v>
      </c>
      <c r="K36" s="48">
        <v>494</v>
      </c>
      <c r="L36" s="48">
        <v>494</v>
      </c>
      <c r="M36" s="49">
        <v>28769.200000000001</v>
      </c>
      <c r="N36" s="49">
        <v>40722.300000000003</v>
      </c>
      <c r="O36" s="49">
        <v>42085.3</v>
      </c>
      <c r="P36" s="5">
        <f t="shared" si="19"/>
        <v>13316.100000000002</v>
      </c>
      <c r="Q36" s="5">
        <f t="shared" si="26"/>
        <v>146.28595859460813</v>
      </c>
      <c r="R36" s="5">
        <f t="shared" si="20"/>
        <v>1363</v>
      </c>
      <c r="S36" s="5">
        <f t="shared" si="25"/>
        <v>103.34706045581905</v>
      </c>
      <c r="T36" s="26">
        <v>33220.300000000003</v>
      </c>
      <c r="U36" s="26">
        <v>30265.3</v>
      </c>
      <c r="V36" s="29"/>
      <c r="W36" s="34"/>
      <c r="X36" s="29"/>
    </row>
    <row r="37" spans="1:24" ht="123.45" x14ac:dyDescent="0.4">
      <c r="A37" s="24">
        <v>13</v>
      </c>
      <c r="B37" s="25" t="s">
        <v>57</v>
      </c>
      <c r="C37" s="25" t="s">
        <v>38</v>
      </c>
      <c r="D37" s="46">
        <v>208</v>
      </c>
      <c r="E37" s="47">
        <v>208</v>
      </c>
      <c r="F37" s="47">
        <v>208</v>
      </c>
      <c r="G37" s="2">
        <f t="shared" si="16"/>
        <v>0</v>
      </c>
      <c r="H37" s="3">
        <f t="shared" si="24"/>
        <v>100</v>
      </c>
      <c r="I37" s="4">
        <f t="shared" si="17"/>
        <v>0</v>
      </c>
      <c r="J37" s="4">
        <f t="shared" si="18"/>
        <v>100</v>
      </c>
      <c r="K37" s="48">
        <v>208</v>
      </c>
      <c r="L37" s="48">
        <v>208</v>
      </c>
      <c r="M37" s="49">
        <v>12113.3</v>
      </c>
      <c r="N37" s="49">
        <v>17146.2</v>
      </c>
      <c r="O37" s="49">
        <v>17720.2</v>
      </c>
      <c r="P37" s="5">
        <f t="shared" si="19"/>
        <v>5606.9000000000015</v>
      </c>
      <c r="Q37" s="5">
        <f t="shared" si="26"/>
        <v>146.28713892993653</v>
      </c>
      <c r="R37" s="5">
        <f t="shared" si="20"/>
        <v>574</v>
      </c>
      <c r="S37" s="5">
        <f t="shared" si="25"/>
        <v>103.34768053562888</v>
      </c>
      <c r="T37" s="26">
        <v>13987.5</v>
      </c>
      <c r="U37" s="26">
        <v>12743.3</v>
      </c>
      <c r="V37" s="29"/>
      <c r="W37" s="29"/>
      <c r="X37" s="29"/>
    </row>
    <row r="38" spans="1:24" ht="15.45" x14ac:dyDescent="0.4">
      <c r="A38" s="24">
        <v>14</v>
      </c>
      <c r="B38" s="25" t="s">
        <v>55</v>
      </c>
      <c r="C38" s="25" t="s">
        <v>18</v>
      </c>
      <c r="D38" s="46">
        <v>10358</v>
      </c>
      <c r="E38" s="47">
        <v>9500</v>
      </c>
      <c r="F38" s="47">
        <v>9500</v>
      </c>
      <c r="G38" s="2">
        <f t="shared" si="16"/>
        <v>-858</v>
      </c>
      <c r="H38" s="3">
        <f t="shared" si="24"/>
        <v>91.716547596061019</v>
      </c>
      <c r="I38" s="4">
        <f t="shared" si="17"/>
        <v>0</v>
      </c>
      <c r="J38" s="4">
        <v>10000</v>
      </c>
      <c r="K38" s="27">
        <v>10000</v>
      </c>
      <c r="L38" s="27">
        <f>K38</f>
        <v>10000</v>
      </c>
      <c r="M38" s="26">
        <v>6489</v>
      </c>
      <c r="N38" s="26">
        <v>9608.7999999999993</v>
      </c>
      <c r="O38" s="26">
        <v>9040.5</v>
      </c>
      <c r="P38" s="5">
        <f t="shared" si="19"/>
        <v>2551.5</v>
      </c>
      <c r="Q38" s="5">
        <f t="shared" si="26"/>
        <v>139.32038834951456</v>
      </c>
      <c r="R38" s="5">
        <f t="shared" si="20"/>
        <v>-568.29999999999927</v>
      </c>
      <c r="S38" s="5">
        <f t="shared" si="25"/>
        <v>94.085629839313967</v>
      </c>
      <c r="T38" s="26">
        <v>7277.2</v>
      </c>
      <c r="U38" s="26">
        <v>6566.4</v>
      </c>
      <c r="V38" s="29"/>
      <c r="W38" s="29"/>
      <c r="X38" s="29"/>
    </row>
    <row r="39" spans="1:24" ht="30.9" x14ac:dyDescent="0.4">
      <c r="A39" s="24">
        <v>15</v>
      </c>
      <c r="B39" s="25" t="s">
        <v>39</v>
      </c>
      <c r="C39" s="25" t="s">
        <v>29</v>
      </c>
      <c r="D39" s="46">
        <v>750</v>
      </c>
      <c r="E39" s="47">
        <v>500</v>
      </c>
      <c r="F39" s="47">
        <v>500</v>
      </c>
      <c r="G39" s="2">
        <f t="shared" si="16"/>
        <v>-250</v>
      </c>
      <c r="H39" s="3">
        <f t="shared" si="24"/>
        <v>66.666666666666657</v>
      </c>
      <c r="I39" s="4">
        <f t="shared" si="17"/>
        <v>0</v>
      </c>
      <c r="J39" s="4">
        <f t="shared" si="18"/>
        <v>100</v>
      </c>
      <c r="K39" s="48">
        <v>500</v>
      </c>
      <c r="L39" s="48">
        <f>K39</f>
        <v>500</v>
      </c>
      <c r="M39" s="49">
        <v>43677.9</v>
      </c>
      <c r="N39" s="49">
        <v>41216.9</v>
      </c>
      <c r="O39" s="49">
        <v>42596.6</v>
      </c>
      <c r="P39" s="5">
        <f t="shared" si="19"/>
        <v>-1081.3000000000029</v>
      </c>
      <c r="Q39" s="5">
        <f t="shared" si="26"/>
        <v>97.524377316675015</v>
      </c>
      <c r="R39" s="5">
        <f t="shared" si="20"/>
        <v>1379.6999999999971</v>
      </c>
      <c r="S39" s="5">
        <f t="shared" si="25"/>
        <v>103.34741331832331</v>
      </c>
      <c r="T39" s="26">
        <v>33623.800000000003</v>
      </c>
      <c r="U39" s="26">
        <v>30632.9</v>
      </c>
      <c r="V39" s="29"/>
      <c r="W39" s="29"/>
      <c r="X39" s="29"/>
    </row>
    <row r="40" spans="1:24" ht="30.9" x14ac:dyDescent="0.4">
      <c r="A40" s="78">
        <v>16</v>
      </c>
      <c r="B40" s="80" t="s">
        <v>39</v>
      </c>
      <c r="C40" s="25" t="s">
        <v>35</v>
      </c>
      <c r="D40" s="46">
        <v>113968</v>
      </c>
      <c r="E40" s="47">
        <v>101509</v>
      </c>
      <c r="F40" s="47">
        <v>101509</v>
      </c>
      <c r="G40" s="2">
        <f t="shared" si="16"/>
        <v>-12459</v>
      </c>
      <c r="H40" s="3">
        <f t="shared" si="24"/>
        <v>89.067983995507518</v>
      </c>
      <c r="I40" s="4">
        <f t="shared" si="17"/>
        <v>0</v>
      </c>
      <c r="J40" s="4">
        <f t="shared" si="18"/>
        <v>100</v>
      </c>
      <c r="K40" s="50">
        <v>101509</v>
      </c>
      <c r="L40" s="50">
        <f>K40</f>
        <v>101509</v>
      </c>
      <c r="M40" s="26">
        <v>37381.5</v>
      </c>
      <c r="N40" s="26">
        <v>36543.199999999997</v>
      </c>
      <c r="O40" s="26">
        <v>36543.199999999997</v>
      </c>
      <c r="P40" s="5">
        <f>SUM(O40-M40)</f>
        <v>-838.30000000000291</v>
      </c>
      <c r="Q40" s="5">
        <f t="shared" si="26"/>
        <v>97.757446865428079</v>
      </c>
      <c r="R40" s="5">
        <f t="shared" si="20"/>
        <v>0</v>
      </c>
      <c r="S40" s="5">
        <f t="shared" si="25"/>
        <v>100</v>
      </c>
      <c r="T40" s="26">
        <v>27407.4</v>
      </c>
      <c r="U40" s="26">
        <v>24362.2</v>
      </c>
      <c r="V40" s="29"/>
      <c r="W40" s="29"/>
      <c r="X40" s="29"/>
    </row>
    <row r="41" spans="1:24" ht="15.45" x14ac:dyDescent="0.4">
      <c r="A41" s="79"/>
      <c r="B41" s="81"/>
      <c r="C41" s="25" t="s">
        <v>44</v>
      </c>
      <c r="D41" s="46">
        <v>586641</v>
      </c>
      <c r="E41" s="47">
        <v>500000</v>
      </c>
      <c r="F41" s="47">
        <v>500000</v>
      </c>
      <c r="G41" s="2">
        <f t="shared" si="16"/>
        <v>-86641</v>
      </c>
      <c r="H41" s="3">
        <f t="shared" si="24"/>
        <v>85.231001583592018</v>
      </c>
      <c r="I41" s="4">
        <f t="shared" si="17"/>
        <v>0</v>
      </c>
      <c r="J41" s="4">
        <f t="shared" si="18"/>
        <v>100</v>
      </c>
      <c r="K41" s="27">
        <v>500000</v>
      </c>
      <c r="L41" s="27">
        <f>K41</f>
        <v>500000</v>
      </c>
      <c r="M41" s="26">
        <v>1560.5</v>
      </c>
      <c r="N41" s="26">
        <v>1435</v>
      </c>
      <c r="O41" s="26">
        <v>1435</v>
      </c>
      <c r="P41" s="5">
        <f t="shared" si="19"/>
        <v>-125.5</v>
      </c>
      <c r="Q41" s="5">
        <f t="shared" si="26"/>
        <v>91.957705863505296</v>
      </c>
      <c r="R41" s="5">
        <f t="shared" si="20"/>
        <v>0</v>
      </c>
      <c r="S41" s="5">
        <f t="shared" si="25"/>
        <v>100</v>
      </c>
      <c r="T41" s="26">
        <v>1435</v>
      </c>
      <c r="U41" s="26">
        <v>1435</v>
      </c>
      <c r="V41" s="29"/>
      <c r="W41" s="29"/>
      <c r="X41" s="29"/>
    </row>
    <row r="42" spans="1:24" ht="30.9" x14ac:dyDescent="0.4">
      <c r="A42" s="18">
        <v>17</v>
      </c>
      <c r="B42" s="35" t="s">
        <v>58</v>
      </c>
      <c r="C42" s="30" t="s">
        <v>59</v>
      </c>
      <c r="D42" s="46">
        <v>110</v>
      </c>
      <c r="E42" s="47">
        <v>84</v>
      </c>
      <c r="F42" s="47">
        <v>84</v>
      </c>
      <c r="G42" s="2">
        <f t="shared" si="16"/>
        <v>-26</v>
      </c>
      <c r="H42" s="3">
        <f t="shared" si="24"/>
        <v>76.363636363636374</v>
      </c>
      <c r="I42" s="4">
        <f t="shared" si="17"/>
        <v>0</v>
      </c>
      <c r="J42" s="4">
        <f t="shared" si="18"/>
        <v>100</v>
      </c>
      <c r="K42" s="27">
        <v>84</v>
      </c>
      <c r="L42" s="27">
        <v>84</v>
      </c>
      <c r="M42" s="26">
        <v>1273.2</v>
      </c>
      <c r="N42" s="26">
        <v>1142.5</v>
      </c>
      <c r="O42" s="26">
        <v>1142.5</v>
      </c>
      <c r="P42" s="5">
        <f t="shared" si="19"/>
        <v>-130.70000000000005</v>
      </c>
      <c r="Q42" s="5">
        <f t="shared" si="26"/>
        <v>89.734527175620485</v>
      </c>
      <c r="R42" s="5">
        <f t="shared" si="20"/>
        <v>0</v>
      </c>
      <c r="S42" s="5">
        <f t="shared" si="25"/>
        <v>100</v>
      </c>
      <c r="T42" s="26">
        <v>1142.5</v>
      </c>
      <c r="U42" s="26">
        <v>1142.5</v>
      </c>
      <c r="V42" s="29"/>
      <c r="W42" s="29"/>
      <c r="X42" s="29"/>
    </row>
    <row r="43" spans="1:24" ht="46.3" x14ac:dyDescent="0.4">
      <c r="A43" s="24">
        <v>18</v>
      </c>
      <c r="B43" s="30" t="s">
        <v>40</v>
      </c>
      <c r="C43" s="30" t="s">
        <v>41</v>
      </c>
      <c r="D43" s="46">
        <v>40</v>
      </c>
      <c r="E43" s="47">
        <v>30</v>
      </c>
      <c r="F43" s="47">
        <v>30</v>
      </c>
      <c r="G43" s="2">
        <f t="shared" si="16"/>
        <v>-10</v>
      </c>
      <c r="H43" s="3">
        <f t="shared" si="24"/>
        <v>75</v>
      </c>
      <c r="I43" s="4">
        <f t="shared" si="17"/>
        <v>0</v>
      </c>
      <c r="J43" s="4">
        <f t="shared" si="18"/>
        <v>100</v>
      </c>
      <c r="K43" s="27">
        <v>30</v>
      </c>
      <c r="L43" s="27">
        <v>30</v>
      </c>
      <c r="M43" s="26">
        <v>4095.8</v>
      </c>
      <c r="N43" s="26">
        <v>3789.3</v>
      </c>
      <c r="O43" s="26">
        <v>4079.5</v>
      </c>
      <c r="P43" s="5">
        <f t="shared" si="19"/>
        <v>-16.300000000000182</v>
      </c>
      <c r="Q43" s="5">
        <f t="shared" si="26"/>
        <v>99.602031349186973</v>
      </c>
      <c r="R43" s="5">
        <f t="shared" si="20"/>
        <v>290.19999999999982</v>
      </c>
      <c r="S43" s="5">
        <f t="shared" si="25"/>
        <v>107.65840656585648</v>
      </c>
      <c r="T43" s="26">
        <v>3673.5</v>
      </c>
      <c r="U43" s="26">
        <v>3538.1</v>
      </c>
      <c r="V43" s="29"/>
      <c r="W43" s="29"/>
      <c r="X43" s="29"/>
    </row>
    <row r="44" spans="1:24" ht="15.45" x14ac:dyDescent="0.4">
      <c r="B44" s="36"/>
      <c r="C44" s="36"/>
      <c r="D44" s="37"/>
      <c r="E44" s="29"/>
      <c r="F44" s="29"/>
      <c r="G44" s="29"/>
      <c r="H44" s="29"/>
      <c r="I44" s="29"/>
      <c r="J44" s="29"/>
      <c r="K44" s="29"/>
      <c r="L44" s="29"/>
      <c r="M44" s="29"/>
      <c r="N44" s="38"/>
      <c r="O44" s="29"/>
      <c r="P44" s="29"/>
      <c r="Q44" s="29"/>
      <c r="R44" s="29"/>
      <c r="S44" s="29"/>
      <c r="T44" s="29"/>
      <c r="U44" s="29"/>
      <c r="V44" s="29"/>
      <c r="W44" s="29"/>
      <c r="X44" s="29"/>
    </row>
    <row r="45" spans="1:24" ht="15.45" x14ac:dyDescent="0.4">
      <c r="B45" s="1"/>
      <c r="C45" s="1"/>
      <c r="D45" s="39"/>
      <c r="N45" s="40"/>
    </row>
    <row r="46" spans="1:24" ht="15.45" x14ac:dyDescent="0.4">
      <c r="B46" s="1"/>
      <c r="C46" s="1"/>
      <c r="D46" s="39"/>
      <c r="N46" s="41"/>
      <c r="O46" s="42"/>
    </row>
    <row r="47" spans="1:24" ht="15.45" x14ac:dyDescent="0.4">
      <c r="B47" s="1"/>
      <c r="C47" s="1"/>
      <c r="D47" s="39"/>
      <c r="N47" s="43"/>
      <c r="O47" s="42"/>
    </row>
    <row r="48" spans="1:24" ht="15.45" x14ac:dyDescent="0.4">
      <c r="B48" s="44"/>
      <c r="C48" s="44"/>
      <c r="D48" s="45"/>
      <c r="N48" s="41"/>
      <c r="O48" s="42"/>
    </row>
    <row r="49" spans="2:15" ht="15.45" x14ac:dyDescent="0.4">
      <c r="B49" s="1"/>
      <c r="C49" s="1"/>
      <c r="D49" s="1"/>
      <c r="N49" s="41"/>
      <c r="O49" s="42"/>
    </row>
    <row r="50" spans="2:15" ht="15.45" x14ac:dyDescent="0.4">
      <c r="N50" s="41"/>
      <c r="O50" s="42"/>
    </row>
    <row r="51" spans="2:15" x14ac:dyDescent="0.4">
      <c r="O51" s="42"/>
    </row>
  </sheetData>
  <mergeCells count="26">
    <mergeCell ref="A40:A41"/>
    <mergeCell ref="B40:B41"/>
    <mergeCell ref="A2:U2"/>
    <mergeCell ref="F6:F7"/>
    <mergeCell ref="F5:J5"/>
    <mergeCell ref="G6:J6"/>
    <mergeCell ref="G7:H7"/>
    <mergeCell ref="I7:J7"/>
    <mergeCell ref="K5:K7"/>
    <mergeCell ref="L5:L7"/>
    <mergeCell ref="D4:L4"/>
    <mergeCell ref="A4:A8"/>
    <mergeCell ref="M4:U4"/>
    <mergeCell ref="M5:M7"/>
    <mergeCell ref="N5:N7"/>
    <mergeCell ref="O5:S5"/>
    <mergeCell ref="C4:C8"/>
    <mergeCell ref="B4:B8"/>
    <mergeCell ref="D5:D7"/>
    <mergeCell ref="E5:E7"/>
    <mergeCell ref="T5:T7"/>
    <mergeCell ref="U5:U7"/>
    <mergeCell ref="O6:O7"/>
    <mergeCell ref="P6:S6"/>
    <mergeCell ref="P7:Q7"/>
    <mergeCell ref="R7:S7"/>
  </mergeCells>
  <pageMargins left="0" right="0" top="0.39370078740157483" bottom="0" header="0" footer="0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размещения на сайте</vt:lpstr>
      <vt:lpstr>'для размещения на сайте'!Область_печати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2023-11-15T02:59:21Z</dcterms:modified>
</cp:coreProperties>
</file>