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514"/>
  </bookViews>
  <sheets>
    <sheet name="Доходы 2020" sheetId="5" r:id="rId1"/>
  </sheets>
  <definedNames>
    <definedName name="_xlnm.Print_Titles" localSheetId="0">'Доходы 2020'!$5:$5</definedName>
  </definedNames>
  <calcPr calcId="162913"/>
</workbook>
</file>

<file path=xl/calcChain.xml><?xml version="1.0" encoding="utf-8"?>
<calcChain xmlns="http://schemas.openxmlformats.org/spreadsheetml/2006/main">
  <c r="E55" i="5" l="1"/>
  <c r="D55" i="5"/>
  <c r="C55" i="5"/>
  <c r="G54" i="5"/>
  <c r="G37" i="5"/>
  <c r="E52" i="5" l="1"/>
  <c r="D52" i="5"/>
  <c r="C52" i="5"/>
  <c r="F57" i="5" l="1"/>
  <c r="E24" i="5"/>
  <c r="D24" i="5"/>
  <c r="C24" i="5"/>
  <c r="E27" i="5"/>
  <c r="D27" i="5"/>
  <c r="C27" i="5"/>
  <c r="E45" i="5"/>
  <c r="D45" i="5"/>
  <c r="C45" i="5"/>
  <c r="E34" i="5"/>
  <c r="D34" i="5"/>
  <c r="C34" i="5"/>
  <c r="E42" i="5"/>
  <c r="D42" i="5"/>
  <c r="C42" i="5"/>
  <c r="D11" i="5"/>
  <c r="C32" i="5" l="1"/>
  <c r="C31" i="5" s="1"/>
  <c r="D32" i="5"/>
  <c r="D31" i="5" s="1"/>
  <c r="E32" i="5"/>
  <c r="E31" i="5" s="1"/>
  <c r="G31" i="5" l="1"/>
  <c r="F31" i="5"/>
  <c r="G17" i="5"/>
  <c r="G19" i="5"/>
  <c r="G20" i="5"/>
  <c r="G22" i="5"/>
  <c r="G23" i="5"/>
  <c r="G25" i="5"/>
  <c r="G26" i="5"/>
  <c r="G28" i="5"/>
  <c r="G29" i="5"/>
  <c r="G35" i="5"/>
  <c r="G36" i="5"/>
  <c r="G38" i="5"/>
  <c r="G39" i="5"/>
  <c r="G44" i="5"/>
  <c r="G46" i="5"/>
  <c r="G47" i="5"/>
  <c r="G48" i="5"/>
  <c r="G50" i="5"/>
  <c r="G58" i="5"/>
  <c r="G63" i="5"/>
  <c r="F16" i="5"/>
  <c r="F17" i="5"/>
  <c r="F19" i="5"/>
  <c r="F20" i="5"/>
  <c r="F22" i="5"/>
  <c r="F23" i="5"/>
  <c r="F25" i="5"/>
  <c r="F26" i="5"/>
  <c r="F28" i="5"/>
  <c r="F29" i="5"/>
  <c r="F35" i="5"/>
  <c r="F36" i="5"/>
  <c r="F39" i="5"/>
  <c r="F43" i="5"/>
  <c r="F44" i="5"/>
  <c r="F46" i="5"/>
  <c r="F47" i="5"/>
  <c r="F48" i="5"/>
  <c r="F50" i="5"/>
  <c r="F58" i="5"/>
  <c r="F63" i="5"/>
  <c r="G60" i="5" l="1"/>
  <c r="G51" i="5" l="1"/>
  <c r="E11" i="5" l="1"/>
  <c r="F12" i="5"/>
  <c r="G12" i="5"/>
  <c r="G13" i="5"/>
  <c r="G61" i="5"/>
  <c r="C11" i="5"/>
  <c r="G11" i="5" l="1"/>
  <c r="F11" i="5"/>
  <c r="F13" i="5"/>
  <c r="F24" i="5"/>
  <c r="G24" i="5" l="1"/>
  <c r="G8" i="5"/>
  <c r="F8" i="5"/>
  <c r="F61" i="5"/>
  <c r="F60" i="5"/>
  <c r="D21" i="5" l="1"/>
  <c r="D18" i="5" s="1"/>
  <c r="E21" i="5"/>
  <c r="E18" i="5" s="1"/>
  <c r="C21" i="5"/>
  <c r="C18" i="5" s="1"/>
  <c r="F21" i="5" l="1"/>
  <c r="G21" i="5"/>
  <c r="G57" i="5" l="1"/>
  <c r="E49" i="5"/>
  <c r="D49" i="5"/>
  <c r="C49" i="5"/>
  <c r="E10" i="5"/>
  <c r="D10" i="5"/>
  <c r="C10" i="5"/>
  <c r="D7" i="5"/>
  <c r="G9" i="5" l="1"/>
  <c r="F9" i="5"/>
  <c r="F51" i="5"/>
  <c r="G15" i="5"/>
  <c r="F15" i="5"/>
  <c r="G49" i="5"/>
  <c r="F49" i="5"/>
  <c r="D56" i="5"/>
  <c r="C56" i="5"/>
  <c r="E7" i="5"/>
  <c r="C7" i="5"/>
  <c r="D30" i="5" l="1"/>
  <c r="D6" i="5" s="1"/>
  <c r="G41" i="5"/>
  <c r="F41" i="5"/>
  <c r="G34" i="5"/>
  <c r="F34" i="5"/>
  <c r="G7" i="5"/>
  <c r="F7" i="5"/>
  <c r="C30" i="5"/>
  <c r="C6" i="5" l="1"/>
  <c r="G10" i="5"/>
  <c r="F10" i="5"/>
  <c r="F45" i="5"/>
  <c r="G45" i="5"/>
  <c r="G59" i="5"/>
  <c r="F59" i="5"/>
  <c r="E56" i="5"/>
  <c r="E30" i="5"/>
  <c r="E6" i="5" s="1"/>
  <c r="F18" i="5"/>
  <c r="C65" i="5" l="1"/>
  <c r="F42" i="5"/>
  <c r="G42" i="5"/>
  <c r="G56" i="5"/>
  <c r="F56" i="5"/>
  <c r="F30" i="5"/>
  <c r="G30" i="5"/>
  <c r="G18" i="5"/>
  <c r="D65" i="5"/>
  <c r="F27" i="5" l="1"/>
  <c r="G27" i="5"/>
  <c r="G55" i="5"/>
  <c r="F55" i="5"/>
  <c r="E65" i="5"/>
  <c r="F65" i="5" l="1"/>
  <c r="G65" i="5"/>
  <c r="G6" i="5"/>
  <c r="F6" i="5"/>
</calcChain>
</file>

<file path=xl/sharedStrings.xml><?xml version="1.0" encoding="utf-8"?>
<sst xmlns="http://schemas.openxmlformats.org/spreadsheetml/2006/main" count="163" uniqueCount="141">
  <si>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</si>
  <si>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</si>
  <si>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</si>
  <si>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</si>
  <si>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</si>
  <si>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</si>
  <si>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</si>
  <si>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</si>
  <si>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Транспортный налог с организаций</t>
  </si>
  <si>
    <t>Транспортный налог с физических лиц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</si>
  <si>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</si>
  <si>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</si>
  <si>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приходящиеся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</si>
  <si>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</si>
  <si>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</si>
  <si>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</si>
  <si>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</si>
  <si>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</si>
  <si>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</si>
  <si>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</si>
  <si>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</si>
  <si>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</si>
  <si>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</si>
  <si>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</si>
  <si>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ШТРАФЫ, САНКЦИИ, ВОЗМЕЩЕНИЕ УЩЕРБА</t>
  </si>
  <si>
    <t>Невыясненные поступления, зачисляемые в бюджеты городских округов</t>
  </si>
  <si>
    <t xml:space="preserve">БЕЗВОЗМЕЗДНЫЕ ПОСТУПЛЕНИЯ </t>
  </si>
  <si>
    <t>Дотации на выравнивание бюджетной обеспеченности из регионального Фонда финансовой поддержки муниципальных районов (городских округов)</t>
  </si>
  <si>
    <t>Иные межбюджетные трансферты</t>
  </si>
  <si>
    <t>Доходы бюджетов городских округов от возврата бюджетными учреждениями остатков субсидий прошлых лет</t>
  </si>
  <si>
    <t>ИТОГО ДОХОДОВ</t>
  </si>
  <si>
    <t xml:space="preserve">Код вида доходов </t>
  </si>
  <si>
    <t>Налог, взимаемый  с налогоплательщиков, выбравших  в качестве объекта налогообложения доходы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</si>
  <si>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</si>
  <si>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Налог на имущество организаций по имуществу, не входящему в Единую систему газоснабжения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</si>
  <si>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</si>
  <si>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</si>
  <si>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РФ)</t>
  </si>
  <si>
    <t>Налог на доходы физических лиц</t>
  </si>
  <si>
    <t>Налог, взимаемый в связи с применением патентной системы налогообложения, зачисляемый в бюджеты городских округов</t>
  </si>
  <si>
    <t>Транспортный налог</t>
  </si>
  <si>
    <t>Земельный налог</t>
  </si>
  <si>
    <t>Доходы в виде прибыли, приходящиеся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</si>
  <si>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</si>
  <si>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</si>
  <si>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</si>
  <si>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</si>
  <si>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</si>
  <si>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</si>
  <si>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доходы от использования имущества, находящегося в государственной и муниципальной собственности</t>
  </si>
  <si>
    <t>1 00 00000 00</t>
  </si>
  <si>
    <t xml:space="preserve"> 1 01 00000 00 </t>
  </si>
  <si>
    <t>1 01 02000 01</t>
  </si>
  <si>
    <t xml:space="preserve">1 03 00000 00 </t>
  </si>
  <si>
    <t xml:space="preserve"> 1 05 01010 01</t>
  </si>
  <si>
    <t xml:space="preserve"> 1 05 01020 01 </t>
  </si>
  <si>
    <t xml:space="preserve"> 1 05 01050 01 </t>
  </si>
  <si>
    <t xml:space="preserve">1 05 02000 02 </t>
  </si>
  <si>
    <t>1 05 03010 01</t>
  </si>
  <si>
    <t>1 05 04010 02</t>
  </si>
  <si>
    <t>1 06 00000 00</t>
  </si>
  <si>
    <t>1 06 01020 04</t>
  </si>
  <si>
    <t xml:space="preserve">1 06 02010 02 </t>
  </si>
  <si>
    <t>1 06 04011 02</t>
  </si>
  <si>
    <t>1 06 04012 02</t>
  </si>
  <si>
    <t xml:space="preserve">1 06 06032 04 </t>
  </si>
  <si>
    <t xml:space="preserve">1 08 00000 00 </t>
  </si>
  <si>
    <t xml:space="preserve">1 08 03010 01 </t>
  </si>
  <si>
    <t xml:space="preserve">1 11 00000 00 </t>
  </si>
  <si>
    <t>1 13 00000 00</t>
  </si>
  <si>
    <t>1 16 00000 00</t>
  </si>
  <si>
    <t>1 17 01040 04</t>
  </si>
  <si>
    <t>2 00 00000 00</t>
  </si>
  <si>
    <t>2 02 00000 00</t>
  </si>
  <si>
    <t>2 18 04010 04</t>
  </si>
  <si>
    <t>1 12 00000 00</t>
  </si>
  <si>
    <t>Наименование показателя</t>
  </si>
  <si>
    <t>План</t>
  </si>
  <si>
    <t>% исполнения</t>
  </si>
  <si>
    <t>к первоначальному плану</t>
  </si>
  <si>
    <t>к уточненному плану</t>
  </si>
  <si>
    <t>Пояснения различий между первоначально утвержденными (установленными) показателями доходов и их фактическими значениями</t>
  </si>
  <si>
    <t>х</t>
  </si>
  <si>
    <t>Безвозмездные поступления от других бюджетов бюджетной системы Российской Федерации</t>
  </si>
  <si>
    <t xml:space="preserve">2 02 10000 00 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</si>
  <si>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</si>
  <si>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2 02 20000 00</t>
  </si>
  <si>
    <t xml:space="preserve">2 02 30000 00 </t>
  </si>
  <si>
    <t>2 02 40000 00</t>
  </si>
  <si>
    <t>1 06 04000 02</t>
  </si>
  <si>
    <t xml:space="preserve"> 1 05 01000 00 </t>
  </si>
  <si>
    <t>1 06 06000 00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</si>
  <si>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</si>
  <si>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1 08 07173 01</t>
  </si>
  <si>
    <t>2 18 04030 04</t>
  </si>
  <si>
    <t>Доходы бюджетов городских округов от возврата иными организациями остатков субсидий прошлых лет</t>
  </si>
  <si>
    <t>Продажа земельных участков осуществляется на заявительной основе.</t>
  </si>
  <si>
    <t xml:space="preserve">2 02 01003 04 </t>
  </si>
  <si>
    <t>1 11 05000 00</t>
  </si>
  <si>
    <t>1 11 05012 04</t>
  </si>
  <si>
    <t>1 11 05024 04</t>
  </si>
  <si>
    <t>1 11 09044 04</t>
  </si>
  <si>
    <t>1 13 01994 04</t>
  </si>
  <si>
    <t>1 13 02994 04</t>
  </si>
  <si>
    <t>1 14 02043 04</t>
  </si>
  <si>
    <t>114  06020 04</t>
  </si>
  <si>
    <t>114  06024 04</t>
  </si>
  <si>
    <t>1 05 00000 00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</si>
  <si>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</si>
  <si>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1 06 06042 04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</si>
  <si>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</si>
  <si>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</t>
  </si>
  <si>
    <t>Уточнение объемов субсидий главными распорядителями средств бюджета Сахалинской области</t>
  </si>
  <si>
    <t>Уточнение объемов субвенций главными распорядителями средств бюджета Сахалинской области</t>
  </si>
  <si>
    <t>Уточнение объема иных межбюджетных трансфертов главными распорядителями средств бюджета Сахалинской области</t>
  </si>
  <si>
    <t>Средства дотации предусмотрены МО в течение отчетного года</t>
  </si>
  <si>
    <t>1 11 01000 00</t>
  </si>
  <si>
    <t>1 11 01040 04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</si>
  <si>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</si>
  <si>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1 11 05326 04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</si>
  <si>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</si>
  <si>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1 11 07014 04</t>
  </si>
  <si>
    <t>На основании Бюджетного кодекса Российской Федерации остатки прошлых лет субсидий, субвенций и иных межбюджетных трансфертов, имеющих целевое назначение должны быть возвращены в областной бюджет</t>
  </si>
  <si>
    <t>Первоначально план определялся на основании данных администратора доходов - налогового органа. Скорректирован в течение года в соответствии с фактическими поступлениями</t>
  </si>
  <si>
    <t>План скорректирован в соответствии с уточненным прогнозом поступлений, полученного от администратора доходов бюджета (КУМИиЭ).</t>
  </si>
  <si>
    <t>План скорректирован в соответствии с информацией ,  полученной от администратора доходов бюджета (Администрация МО городской округ "Охинский").</t>
  </si>
  <si>
    <t xml:space="preserve">Информация к отчету об исполнении бюджета муниципального образования  городской округ "Охинский" за 2022 год </t>
  </si>
  <si>
    <t>Сведения о фактических поступлениях доходов бюджета муниципального образования городской округ "Охинский" за 2022 год по видам доходов в сравнении с первоначально утвержденными (установленными) решением о бюджете значениями и с уточненными значениями с учетом внесенных изменений</t>
  </si>
  <si>
    <t xml:space="preserve">Решение Собрания от 23.12.2021 № 6.50-1 </t>
  </si>
  <si>
    <t xml:space="preserve">Решение Собрания от 26.12.2022 № 6.65-1 </t>
  </si>
  <si>
    <t>ПРОЧИЕ НЕНАЛОГОВЫЕ ДОХОДЫ</t>
  </si>
  <si>
    <t>1 14  00000 00</t>
  </si>
  <si>
    <t>1 14  06012 04</t>
  </si>
  <si>
    <t>1 17 00000 00</t>
  </si>
  <si>
    <t>Инициативные платежи, зачисляемые в бюджеты городских округов</t>
  </si>
  <si>
    <t>1 17 15020 04</t>
  </si>
  <si>
    <t>Фактическое исполнение за 2022 год</t>
  </si>
  <si>
    <t xml:space="preserve"> План скорректирован  в соответствии с фактическими поступлениями.  Снижение поступлений по налогу обусловлено сменой места нахождения организации ООО «СК «Оха»
</t>
  </si>
  <si>
    <t xml:space="preserve"> План скорректирован  в соответствии с фактическими поступлениями</t>
  </si>
  <si>
    <t>Первоначально план определялся на основании данных администратора доходов - налогового органа. Скорректирован в течение года в соответствии с фактическими поступлениями.   По причине реализации ПАО «НК «Роснефть» недвижимого имущества, находящегося на территории Охинского района по заниженной стоимости АО «ННК» , выпадающие доходы бюджета по налогу на имущество организаций составили 16,0 млн.рублей</t>
  </si>
  <si>
    <t>Труднопрогнозируемый вид поступлений. План скорректирован в соответствии с фактическими поступлениями.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</si>
</sst>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#,##0.0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 Cyr"/>
      <family val="2"/>
    </font>
    <font>
      <sz val="10"/>
      <color rgb="FFFFFFFF"/>
      <name val="Arial Cyr"/>
      <family val="2"/>
    </font>
    <font>
      <sz val="12"/>
      <color rgb="FF000000"/>
      <name val="Times New Roman"/>
      <family val="2"/>
    </font>
    <font>
      <sz val="11"/>
      <name val="Calibri"/>
      <family val="2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" fillId="0" borderId="0"/>
    <xf numFmtId="0" fontId="2" fillId="0" borderId="0"/>
    <xf numFmtId="0" fontId="2" fillId="0" borderId="0"/>
    <xf numFmtId="49" fontId="3" fillId="0" borderId="2">
      <alignment vertical="top" wrapText="1"/>
    </xf>
    <xf numFmtId="4" fontId="3" fillId="0" borderId="2">
      <alignment horizontal="right" vertical="top" shrinkToFit="1"/>
    </xf>
    <xf numFmtId="0" fontId="4" fillId="0" borderId="3"/>
    <xf numFmtId="0" fontId="4" fillId="0" borderId="0"/>
    <xf numFmtId="0" fontId="3" fillId="0" borderId="0"/>
    <xf numFmtId="0" fontId="4" fillId="0" borderId="0">
      <alignment horizontal="center" vertical="center" wrapText="1"/>
    </xf>
    <xf numFmtId="0" fontId="5" fillId="0" borderId="0">
      <alignment horizontal="center" vertical="center" wrapText="1"/>
    </xf>
    <xf numFmtId="0" fontId="5" fillId="0" borderId="0">
      <alignment horizontal="right" vertical="center" wrapText="1"/>
    </xf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0">
      <alignment horizontal="left" shrinkToFit="1"/>
    </xf>
    <xf numFmtId="0" fontId="5" fillId="0" borderId="0">
      <alignment horizontal="left" vertical="center" wrapText="1"/>
    </xf>
    <xf numFmtId="0" fontId="5" fillId="0" borderId="0">
      <alignment horizontal="center" vertical="center" shrinkToFit="1"/>
    </xf>
    <xf numFmtId="0" fontId="8" fillId="0" borderId="0">
      <alignment horizontal="center" vertical="center" shrinkToFit="1"/>
    </xf>
    <xf numFmtId="0" fontId="5" fillId="0" borderId="0"/>
    <xf numFmtId="0" fontId="6" fillId="0" borderId="0">
      <alignment horizontal="center" vertical="center" wrapText="1"/>
    </xf>
    <xf numFmtId="0" fontId="6" fillId="0" borderId="0"/>
    <xf numFmtId="0" fontId="6" fillId="2" borderId="4"/>
    <xf numFmtId="0" fontId="7" fillId="0" borderId="5">
      <alignment horizontal="left" shrinkToFit="1"/>
    </xf>
    <xf numFmtId="0" fontId="6" fillId="0" borderId="2">
      <alignment horizontal="center" vertical="center" wrapText="1"/>
    </xf>
    <xf numFmtId="0" fontId="6" fillId="0" borderId="3"/>
    <xf numFmtId="0" fontId="7" fillId="0" borderId="5"/>
    <xf numFmtId="0" fontId="6" fillId="0" borderId="5"/>
    <xf numFmtId="0" fontId="6" fillId="2" borderId="6"/>
    <xf numFmtId="0" fontId="6" fillId="2" borderId="7"/>
    <xf numFmtId="0" fontId="5" fillId="0" borderId="0">
      <alignment horizontal="left" wrapText="1"/>
    </xf>
    <xf numFmtId="0" fontId="6" fillId="0" borderId="0">
      <alignment horizontal="left" wrapText="1"/>
    </xf>
    <xf numFmtId="49" fontId="7" fillId="0" borderId="5">
      <alignment horizontal="center" vertical="center" shrinkToFit="1"/>
    </xf>
    <xf numFmtId="49" fontId="6" fillId="0" borderId="2">
      <alignment vertical="top" wrapText="1"/>
    </xf>
    <xf numFmtId="4" fontId="6" fillId="0" borderId="2">
      <alignment horizontal="right" vertical="top" shrinkToFit="1"/>
    </xf>
    <xf numFmtId="49" fontId="6" fillId="2" borderId="0"/>
    <xf numFmtId="49" fontId="6" fillId="2" borderId="6"/>
    <xf numFmtId="0" fontId="5" fillId="0" borderId="3"/>
    <xf numFmtId="49" fontId="6" fillId="2" borderId="7"/>
    <xf numFmtId="49" fontId="6" fillId="2" borderId="4"/>
    <xf numFmtId="0" fontId="9" fillId="0" borderId="0"/>
    <xf numFmtId="0" fontId="15" fillId="0" borderId="2">
      <alignment horizontal="left" vertical="top" wrapText="1"/>
    </xf>
    <xf numFmtId="0" fontId="9" fillId="0" borderId="0"/>
    <xf numFmtId="43" fontId="24" fillId="0" borderId="0" applyFont="0" applyFill="0" applyBorder="0" applyAlignment="0" applyProtection="0"/>
  </cellStyleXfs>
  <cellXfs count="86">
    <xf numFmtId="0" fontId="0" fillId="0" borderId="0" xfId="0"/>
    <xf numFmtId="0" fontId="11" fillId="0" borderId="0" xfId="0" applyFont="1" applyFill="1" applyAlignment="1">
      <alignment horizontal="left" vertical="center"/>
    </xf>
    <xf numFmtId="0" fontId="11" fillId="0" borderId="0" xfId="0" applyFont="1" applyFill="1"/>
    <xf numFmtId="0" fontId="10" fillId="0" borderId="1" xfId="1" applyNumberFormat="1" applyFont="1" applyFill="1" applyBorder="1" applyAlignment="1">
      <alignment horizontal="center" vertical="top"/>
    </xf>
    <xf numFmtId="0" fontId="10" fillId="0" borderId="1" xfId="1" applyFont="1" applyFill="1" applyBorder="1" applyAlignment="1">
      <alignment horizontal="center" vertical="top"/>
    </xf>
    <xf numFmtId="165" fontId="11" fillId="0" borderId="0" xfId="0" applyNumberFormat="1" applyFont="1" applyFill="1"/>
    <xf numFmtId="165" fontId="10" fillId="0" borderId="1" xfId="1" applyNumberFormat="1" applyFont="1" applyFill="1" applyBorder="1" applyAlignment="1">
      <alignment horizontal="right" vertical="top"/>
    </xf>
    <xf numFmtId="0" fontId="10" fillId="0" borderId="1" xfId="1" applyNumberFormat="1" applyFont="1" applyFill="1" applyBorder="1" applyAlignment="1">
      <alignment horizontal="left" vertical="top" wrapText="1"/>
    </xf>
    <xf numFmtId="165" fontId="10" fillId="0" borderId="1" xfId="0" applyNumberFormat="1" applyFont="1" applyFill="1" applyBorder="1" applyAlignment="1" applyProtection="1">
      <alignment horizontal="right" vertical="top"/>
      <protection locked="0"/>
    </xf>
    <xf numFmtId="0" fontId="10" fillId="0" borderId="1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/>
    </xf>
    <xf numFmtId="0" fontId="10" fillId="0" borderId="1" xfId="27" applyNumberFormat="1" applyFont="1" applyFill="1" applyBorder="1" applyAlignment="1" applyProtection="1">
      <alignment horizontal="left" vertical="top" wrapText="1"/>
      <protection locked="0"/>
    </xf>
    <xf numFmtId="0" fontId="12" fillId="0" borderId="1" xfId="1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center" vertical="top" wrapText="1"/>
    </xf>
    <xf numFmtId="0" fontId="13" fillId="0" borderId="1" xfId="1" applyNumberFormat="1" applyFont="1" applyFill="1" applyBorder="1" applyAlignment="1">
      <alignment horizontal="left" vertical="top" wrapText="1"/>
    </xf>
    <xf numFmtId="0" fontId="13" fillId="0" borderId="1" xfId="1" applyFont="1" applyFill="1" applyBorder="1" applyAlignment="1">
      <alignment horizontal="center" vertical="top"/>
    </xf>
    <xf numFmtId="165" fontId="13" fillId="0" borderId="1" xfId="1" applyNumberFormat="1" applyFont="1" applyFill="1" applyBorder="1" applyAlignment="1">
      <alignment horizontal="right" vertical="top"/>
    </xf>
    <xf numFmtId="3" fontId="13" fillId="0" borderId="1" xfId="1" applyNumberFormat="1" applyFont="1" applyFill="1" applyBorder="1" applyAlignment="1">
      <alignment horizontal="center" vertical="top"/>
    </xf>
    <xf numFmtId="165" fontId="14" fillId="0" borderId="1" xfId="1" applyNumberFormat="1" applyFont="1" applyFill="1" applyBorder="1" applyAlignment="1">
      <alignment horizontal="right" vertical="top"/>
    </xf>
    <xf numFmtId="49" fontId="10" fillId="0" borderId="1" xfId="1" applyNumberFormat="1" applyFont="1" applyFill="1" applyBorder="1" applyAlignment="1">
      <alignment horizontal="center" vertical="top"/>
    </xf>
    <xf numFmtId="0" fontId="10" fillId="0" borderId="1" xfId="0" applyNumberFormat="1" applyFont="1" applyFill="1" applyBorder="1" applyAlignment="1" applyProtection="1">
      <alignment horizontal="left" vertical="top" wrapText="1" justifyLastLine="1"/>
      <protection locked="0"/>
    </xf>
    <xf numFmtId="0" fontId="10" fillId="0" borderId="1" xfId="0" applyNumberFormat="1" applyFont="1" applyFill="1" applyBorder="1" applyAlignment="1" applyProtection="1">
      <alignment horizontal="center" vertical="top"/>
      <protection locked="0"/>
    </xf>
    <xf numFmtId="0" fontId="14" fillId="0" borderId="1" xfId="1" applyNumberFormat="1" applyFont="1" applyFill="1" applyBorder="1" applyAlignment="1">
      <alignment horizontal="left" vertical="top" wrapText="1"/>
    </xf>
    <xf numFmtId="0" fontId="14" fillId="0" borderId="1" xfId="1" applyFont="1" applyFill="1" applyBorder="1" applyAlignment="1">
      <alignment horizontal="center" vertical="top"/>
    </xf>
    <xf numFmtId="0" fontId="13" fillId="0" borderId="1" xfId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165" fontId="10" fillId="0" borderId="1" xfId="0" applyNumberFormat="1" applyFont="1" applyFill="1" applyBorder="1" applyAlignment="1">
      <alignment horizontal="right" vertical="top"/>
    </xf>
    <xf numFmtId="0" fontId="11" fillId="0" borderId="0" xfId="0" applyFont="1"/>
    <xf numFmtId="0" fontId="11" fillId="0" borderId="0" xfId="0" applyFont="1" applyFill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164" fontId="11" fillId="0" borderId="0" xfId="0" applyNumberFormat="1" applyFont="1" applyFill="1" applyAlignment="1">
      <alignment horizontal="right" vertical="top"/>
    </xf>
    <xf numFmtId="0" fontId="11" fillId="0" borderId="0" xfId="0" applyFont="1" applyFill="1" applyBorder="1" applyAlignment="1">
      <alignment horizontal="right" vertical="top"/>
    </xf>
    <xf numFmtId="0" fontId="10" fillId="0" borderId="0" xfId="0" applyFont="1" applyFill="1" applyAlignment="1" applyProtection="1">
      <alignment horizontal="right" vertical="top"/>
      <protection locked="0"/>
    </xf>
    <xf numFmtId="0" fontId="10" fillId="0" borderId="0" xfId="0" applyFont="1" applyFill="1" applyAlignment="1" applyProtection="1">
      <alignment horizontal="right" vertical="top" wrapText="1"/>
      <protection locked="0"/>
    </xf>
    <xf numFmtId="0" fontId="16" fillId="0" borderId="2" xfId="42" quotePrefix="1" applyNumberFormat="1" applyFont="1" applyProtection="1">
      <alignment horizontal="left" vertical="top" wrapText="1"/>
    </xf>
    <xf numFmtId="0" fontId="10" fillId="0" borderId="1" xfId="43" applyFont="1" applyFill="1" applyBorder="1" applyAlignment="1">
      <alignment horizontal="left" vertical="top" wrapText="1"/>
    </xf>
    <xf numFmtId="0" fontId="17" fillId="0" borderId="1" xfId="1" applyNumberFormat="1" applyFont="1" applyFill="1" applyBorder="1" applyAlignment="1">
      <alignment horizontal="left" vertical="top" wrapText="1"/>
    </xf>
    <xf numFmtId="0" fontId="18" fillId="0" borderId="1" xfId="1" applyFont="1" applyFill="1" applyBorder="1" applyAlignment="1">
      <alignment horizontal="center" vertical="top" wrapText="1"/>
    </xf>
    <xf numFmtId="165" fontId="18" fillId="0" borderId="1" xfId="1" applyNumberFormat="1" applyFont="1" applyFill="1" applyBorder="1" applyAlignment="1">
      <alignment horizontal="right" vertical="top"/>
    </xf>
    <xf numFmtId="165" fontId="19" fillId="0" borderId="1" xfId="1" applyNumberFormat="1" applyFont="1" applyFill="1" applyBorder="1" applyAlignment="1">
      <alignment horizontal="right" vertical="top"/>
    </xf>
    <xf numFmtId="0" fontId="19" fillId="0" borderId="1" xfId="1" applyNumberFormat="1" applyFont="1" applyFill="1" applyBorder="1" applyAlignment="1">
      <alignment horizontal="left" vertical="top"/>
    </xf>
    <xf numFmtId="0" fontId="19" fillId="0" borderId="1" xfId="1" applyFont="1" applyFill="1" applyBorder="1" applyAlignment="1">
      <alignment horizontal="center" vertical="top"/>
    </xf>
    <xf numFmtId="165" fontId="19" fillId="0" borderId="1" xfId="0" applyNumberFormat="1" applyFont="1" applyFill="1" applyBorder="1" applyAlignment="1">
      <alignment horizontal="right" vertical="top"/>
    </xf>
    <xf numFmtId="0" fontId="18" fillId="0" borderId="1" xfId="1" applyNumberFormat="1" applyFont="1" applyFill="1" applyBorder="1" applyAlignment="1">
      <alignment horizontal="left" vertical="top" wrapText="1"/>
    </xf>
    <xf numFmtId="0" fontId="18" fillId="0" borderId="1" xfId="1" applyFont="1" applyFill="1" applyBorder="1" applyAlignment="1">
      <alignment horizontal="center" vertical="top"/>
    </xf>
    <xf numFmtId="49" fontId="19" fillId="0" borderId="1" xfId="1" applyNumberFormat="1" applyFont="1" applyFill="1" applyBorder="1" applyAlignment="1">
      <alignment horizontal="center" vertical="top"/>
    </xf>
    <xf numFmtId="0" fontId="19" fillId="0" borderId="1" xfId="0" applyNumberFormat="1" applyFont="1" applyFill="1" applyBorder="1" applyAlignment="1" applyProtection="1">
      <alignment horizontal="left" vertical="top" wrapText="1" justifyLastLine="1"/>
      <protection locked="0"/>
    </xf>
    <xf numFmtId="0" fontId="19" fillId="0" borderId="1" xfId="0" applyNumberFormat="1" applyFont="1" applyFill="1" applyBorder="1" applyAlignment="1" applyProtection="1">
      <alignment horizontal="center" vertical="top"/>
      <protection locked="0"/>
    </xf>
    <xf numFmtId="0" fontId="19" fillId="0" borderId="1" xfId="1" applyNumberFormat="1" applyFont="1" applyFill="1" applyBorder="1" applyAlignment="1">
      <alignment horizontal="left" vertical="top" wrapText="1"/>
    </xf>
    <xf numFmtId="0" fontId="19" fillId="0" borderId="1" xfId="0" applyNumberFormat="1" applyFont="1" applyFill="1" applyBorder="1" applyAlignment="1">
      <alignment vertical="top" wrapText="1"/>
    </xf>
    <xf numFmtId="0" fontId="19" fillId="0" borderId="1" xfId="0" applyFont="1" applyFill="1" applyBorder="1" applyAlignment="1">
      <alignment horizontal="center" vertical="top"/>
    </xf>
    <xf numFmtId="0" fontId="19" fillId="0" borderId="1" xfId="1" applyNumberFormat="1" applyFont="1" applyFill="1" applyBorder="1" applyAlignment="1">
      <alignment vertical="top"/>
    </xf>
    <xf numFmtId="0" fontId="19" fillId="0" borderId="1" xfId="1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21" fillId="0" borderId="0" xfId="0" applyFont="1" applyFill="1" applyAlignment="1" applyProtection="1">
      <alignment horizontal="right" vertical="top"/>
      <protection locked="0"/>
    </xf>
    <xf numFmtId="49" fontId="21" fillId="0" borderId="1" xfId="0" applyNumberFormat="1" applyFont="1" applyFill="1" applyBorder="1" applyAlignment="1" applyProtection="1">
      <alignment horizontal="left" vertical="top" wrapText="1"/>
      <protection locked="0"/>
    </xf>
    <xf numFmtId="165" fontId="21" fillId="0" borderId="1" xfId="43" applyNumberFormat="1" applyFont="1" applyFill="1" applyBorder="1" applyAlignment="1">
      <alignment horizontal="left" vertical="top" wrapText="1"/>
    </xf>
    <xf numFmtId="0" fontId="20" fillId="0" borderId="0" xfId="0" applyFont="1" applyFill="1" applyAlignment="1">
      <alignment horizontal="right" vertical="top"/>
    </xf>
    <xf numFmtId="164" fontId="20" fillId="0" borderId="0" xfId="0" applyNumberFormat="1" applyFont="1" applyFill="1" applyAlignment="1">
      <alignment horizontal="right" vertical="top"/>
    </xf>
    <xf numFmtId="0" fontId="20" fillId="0" borderId="0" xfId="0" applyFont="1" applyFill="1" applyBorder="1" applyAlignment="1">
      <alignment horizontal="right" vertical="top"/>
    </xf>
    <xf numFmtId="1" fontId="10" fillId="0" borderId="1" xfId="0" applyNumberFormat="1" applyFont="1" applyFill="1" applyBorder="1" applyAlignment="1">
      <alignment horizontal="center" vertical="top"/>
    </xf>
    <xf numFmtId="165" fontId="19" fillId="0" borderId="1" xfId="0" applyNumberFormat="1" applyFont="1" applyFill="1" applyBorder="1" applyAlignment="1" applyProtection="1">
      <alignment horizontal="right" vertical="top"/>
      <protection locked="0"/>
    </xf>
    <xf numFmtId="49" fontId="10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10" fillId="0" borderId="1" xfId="43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49" fontId="21" fillId="0" borderId="1" xfId="0" applyNumberFormat="1" applyFont="1" applyFill="1" applyBorder="1" applyAlignment="1" applyProtection="1">
      <alignment horizontal="center" vertical="top" wrapText="1"/>
      <protection locked="0"/>
    </xf>
    <xf numFmtId="0" fontId="22" fillId="0" borderId="9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/>
    </xf>
    <xf numFmtId="43" fontId="11" fillId="0" borderId="0" xfId="44" applyFont="1" applyFill="1" applyAlignment="1">
      <alignment horizontal="right" vertical="top"/>
    </xf>
    <xf numFmtId="165" fontId="10" fillId="0" borderId="8" xfId="43" applyNumberFormat="1" applyFont="1" applyFill="1" applyBorder="1" applyAlignment="1">
      <alignment horizontal="center" vertical="top" wrapText="1"/>
    </xf>
    <xf numFmtId="0" fontId="23" fillId="0" borderId="9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23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165" fontId="10" fillId="0" borderId="8" xfId="43" applyNumberFormat="1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top" justifyLastLine="1"/>
    </xf>
    <xf numFmtId="0" fontId="10" fillId="0" borderId="1" xfId="0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0" fontId="23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vertical="top" wrapText="1"/>
    </xf>
    <xf numFmtId="49" fontId="10" fillId="0" borderId="8" xfId="0" applyNumberFormat="1" applyFont="1" applyFill="1" applyBorder="1" applyAlignment="1" applyProtection="1">
      <alignment horizontal="center" vertical="top" wrapText="1"/>
      <protection locked="0"/>
    </xf>
    <xf numFmtId="0" fontId="0" fillId="0" borderId="10" xfId="0" applyBorder="1" applyAlignment="1">
      <alignment vertical="top" wrapText="1"/>
    </xf>
  </cellXfs>
  <cellStyles count="45">
    <cellStyle name="br" xfId="2"/>
    <cellStyle name="col" xfId="3"/>
    <cellStyle name="st28" xfId="42"/>
    <cellStyle name="st31" xfId="4"/>
    <cellStyle name="st32" xfId="5"/>
    <cellStyle name="st33" xfId="6"/>
    <cellStyle name="st34" xfId="7"/>
    <cellStyle name="st35" xfId="8"/>
    <cellStyle name="st36" xfId="9"/>
    <cellStyle name="st37" xfId="10"/>
    <cellStyle name="st38" xfId="11"/>
    <cellStyle name="style0" xfId="12"/>
    <cellStyle name="td" xfId="13"/>
    <cellStyle name="tr" xfId="14"/>
    <cellStyle name="xl21" xfId="15"/>
    <cellStyle name="xl22" xfId="16"/>
    <cellStyle name="xl23" xfId="17"/>
    <cellStyle name="xl24" xfId="18"/>
    <cellStyle name="xl25" xfId="19"/>
    <cellStyle name="xl26" xfId="20"/>
    <cellStyle name="xl27" xfId="21"/>
    <cellStyle name="xl28" xfId="22"/>
    <cellStyle name="xl29" xfId="23"/>
    <cellStyle name="xl30" xfId="24"/>
    <cellStyle name="xl31" xfId="25"/>
    <cellStyle name="xl32" xfId="26"/>
    <cellStyle name="xl33" xfId="27"/>
    <cellStyle name="xl34" xfId="28"/>
    <cellStyle name="xl35" xfId="29"/>
    <cellStyle name="xl36" xfId="30"/>
    <cellStyle name="xl37" xfId="31"/>
    <cellStyle name="xl38" xfId="32"/>
    <cellStyle name="xl39" xfId="33"/>
    <cellStyle name="xl40" xfId="34"/>
    <cellStyle name="xl41" xfId="35"/>
    <cellStyle name="xl42" xfId="36"/>
    <cellStyle name="xl43" xfId="37"/>
    <cellStyle name="xl44" xfId="38"/>
    <cellStyle name="xl45" xfId="39"/>
    <cellStyle name="xl46" xfId="40"/>
    <cellStyle name="Обычный" xfId="0" builtinId="0"/>
    <cellStyle name="Обычный 2" xfId="1"/>
    <cellStyle name="Обычный 3" xfId="41"/>
    <cellStyle name="Обычный_Лист1" xfId="43"/>
    <cellStyle name="Финансовый" xfId="4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zoomScaleNormal="100" workbookViewId="0">
      <selection activeCell="A2" sqref="A2:H2"/>
    </sheetView>
  </sheetViews>
  <sheetFormatPr defaultColWidth="9.15234375" defaultRowHeight="15.9" x14ac:dyDescent="0.45"/>
  <cols>
    <col min="1" max="1" width="69.61328125" style="28" customWidth="1"/>
    <col min="2" max="2" width="16.84375" style="28" customWidth="1"/>
    <col min="3" max="3" width="15.3046875" style="29" customWidth="1"/>
    <col min="4" max="4" width="16.61328125" style="29" customWidth="1"/>
    <col min="5" max="5" width="15.15234375" style="57" customWidth="1"/>
    <col min="6" max="6" width="13.69140625" style="57" customWidth="1"/>
    <col min="7" max="7" width="12.23046875" style="58" customWidth="1"/>
    <col min="8" max="8" width="44.15234375" style="59" customWidth="1"/>
    <col min="9" max="9" width="10.23046875" style="2" bestFit="1" customWidth="1"/>
    <col min="10" max="16384" width="9.15234375" style="27"/>
  </cols>
  <sheetData>
    <row r="1" spans="1:9" s="1" customFormat="1" ht="51.75" customHeight="1" x14ac:dyDescent="0.4">
      <c r="B1" s="32"/>
      <c r="C1" s="32"/>
      <c r="D1" s="32"/>
      <c r="E1" s="54"/>
      <c r="F1" s="54"/>
      <c r="G1" s="54"/>
      <c r="H1" s="33" t="s">
        <v>126</v>
      </c>
    </row>
    <row r="2" spans="1:9" s="1" customFormat="1" ht="72" customHeight="1" x14ac:dyDescent="0.4">
      <c r="A2" s="78" t="s">
        <v>127</v>
      </c>
      <c r="B2" s="78"/>
      <c r="C2" s="78"/>
      <c r="D2" s="78"/>
      <c r="E2" s="78"/>
      <c r="F2" s="78"/>
      <c r="G2" s="78"/>
      <c r="H2" s="78"/>
    </row>
    <row r="3" spans="1:9" s="2" customFormat="1" x14ac:dyDescent="0.45">
      <c r="A3" s="79" t="s">
        <v>76</v>
      </c>
      <c r="B3" s="80" t="s">
        <v>31</v>
      </c>
      <c r="C3" s="80" t="s">
        <v>77</v>
      </c>
      <c r="D3" s="80"/>
      <c r="E3" s="81" t="s">
        <v>136</v>
      </c>
      <c r="F3" s="80" t="s">
        <v>78</v>
      </c>
      <c r="G3" s="80"/>
      <c r="H3" s="80" t="s">
        <v>81</v>
      </c>
    </row>
    <row r="4" spans="1:9" s="2" customFormat="1" ht="70.5" customHeight="1" x14ac:dyDescent="0.45">
      <c r="A4" s="79"/>
      <c r="B4" s="80"/>
      <c r="C4" s="53" t="s">
        <v>128</v>
      </c>
      <c r="D4" s="53" t="s">
        <v>129</v>
      </c>
      <c r="E4" s="81"/>
      <c r="F4" s="53" t="s">
        <v>79</v>
      </c>
      <c r="G4" s="53" t="s">
        <v>80</v>
      </c>
      <c r="H4" s="80"/>
    </row>
    <row r="5" spans="1:9" s="2" customFormat="1" ht="15.75" x14ac:dyDescent="0.5">
      <c r="A5" s="3">
        <v>1</v>
      </c>
      <c r="B5" s="4">
        <v>2</v>
      </c>
      <c r="C5" s="4">
        <v>3</v>
      </c>
      <c r="D5" s="4">
        <v>4</v>
      </c>
      <c r="E5" s="60">
        <v>5</v>
      </c>
      <c r="F5" s="60">
        <v>6</v>
      </c>
      <c r="G5" s="60">
        <v>7</v>
      </c>
      <c r="H5" s="60">
        <v>8</v>
      </c>
      <c r="I5" s="5"/>
    </row>
    <row r="6" spans="1:9" s="2" customFormat="1" x14ac:dyDescent="0.45">
      <c r="A6" s="52" t="s">
        <v>0</v>
      </c>
      <c r="B6" s="41" t="s">
        <v>50</v>
      </c>
      <c r="C6" s="39">
        <f>SUM(C7+C9+C10+C18+C27+C30+C41+C42+C45+C51)</f>
        <v>741033</v>
      </c>
      <c r="D6" s="39">
        <f>SUM(D7+D9+D10+D18+D27+D30+D41+D42+D45+D51+D52)</f>
        <v>741033</v>
      </c>
      <c r="E6" s="39">
        <f>SUM(E7+E9+E10+E18+E27+E30+E41+E42+E45+E51+E52)</f>
        <v>719929.20000000019</v>
      </c>
      <c r="F6" s="39">
        <f>E6/C6*100</f>
        <v>97.152110634749093</v>
      </c>
      <c r="G6" s="39">
        <f>E6/D6*100</f>
        <v>97.152110634749093</v>
      </c>
      <c r="H6" s="55"/>
      <c r="I6" s="5"/>
    </row>
    <row r="7" spans="1:9" s="2" customFormat="1" x14ac:dyDescent="0.45">
      <c r="A7" s="48" t="s">
        <v>1</v>
      </c>
      <c r="B7" s="41" t="s">
        <v>51</v>
      </c>
      <c r="C7" s="39">
        <f>C8</f>
        <v>426400</v>
      </c>
      <c r="D7" s="39">
        <f t="shared" ref="D7:E7" si="0">D8</f>
        <v>419900</v>
      </c>
      <c r="E7" s="39">
        <f t="shared" si="0"/>
        <v>421919.8</v>
      </c>
      <c r="F7" s="39">
        <f t="shared" ref="F7:F35" si="1">E7/C7*100</f>
        <v>98.949296435272032</v>
      </c>
      <c r="G7" s="39">
        <f t="shared" ref="G7:G35" si="2">E7/D7*100</f>
        <v>100.48101929030722</v>
      </c>
      <c r="H7" s="55"/>
      <c r="I7" s="5"/>
    </row>
    <row r="8" spans="1:9" s="2" customFormat="1" ht="75.75" customHeight="1" x14ac:dyDescent="0.45">
      <c r="A8" s="7" t="s">
        <v>38</v>
      </c>
      <c r="B8" s="4" t="s">
        <v>52</v>
      </c>
      <c r="C8" s="6">
        <v>426400</v>
      </c>
      <c r="D8" s="6">
        <v>419900</v>
      </c>
      <c r="E8" s="6">
        <v>421919.8</v>
      </c>
      <c r="F8" s="6">
        <f t="shared" si="1"/>
        <v>98.949296435272032</v>
      </c>
      <c r="G8" s="6">
        <f t="shared" si="2"/>
        <v>100.48101929030722</v>
      </c>
      <c r="H8" s="63" t="s">
        <v>137</v>
      </c>
      <c r="I8" s="5"/>
    </row>
    <row r="9" spans="1:9" s="2" customFormat="1" ht="30.9" x14ac:dyDescent="0.45">
      <c r="A9" s="49" t="s">
        <v>2</v>
      </c>
      <c r="B9" s="50" t="s">
        <v>53</v>
      </c>
      <c r="C9" s="39">
        <v>20096</v>
      </c>
      <c r="D9" s="39">
        <v>24000</v>
      </c>
      <c r="E9" s="61">
        <v>24570</v>
      </c>
      <c r="F9" s="39">
        <f t="shared" si="1"/>
        <v>122.26313694267516</v>
      </c>
      <c r="G9" s="39">
        <f t="shared" si="2"/>
        <v>102.375</v>
      </c>
      <c r="H9" s="63" t="s">
        <v>138</v>
      </c>
      <c r="I9" s="5"/>
    </row>
    <row r="10" spans="1:9" s="2" customFormat="1" x14ac:dyDescent="0.45">
      <c r="A10" s="51" t="s">
        <v>3</v>
      </c>
      <c r="B10" s="41" t="s">
        <v>107</v>
      </c>
      <c r="C10" s="39">
        <f>C11+C15+C16+C17</f>
        <v>135675</v>
      </c>
      <c r="D10" s="39">
        <f>D11+D15+D16+D17</f>
        <v>139630</v>
      </c>
      <c r="E10" s="39">
        <f>E11+E15+E16+E17</f>
        <v>131067.79999999999</v>
      </c>
      <c r="F10" s="39">
        <f t="shared" si="1"/>
        <v>96.604238068914668</v>
      </c>
      <c r="G10" s="39">
        <f t="shared" si="2"/>
        <v>93.867936689823097</v>
      </c>
      <c r="H10" s="65"/>
      <c r="I10" s="5"/>
    </row>
    <row r="11" spans="1:9" s="2" customFormat="1" ht="30.75" customHeight="1" x14ac:dyDescent="0.45">
      <c r="A11" s="9" t="s">
        <v>4</v>
      </c>
      <c r="B11" s="10" t="s">
        <v>90</v>
      </c>
      <c r="C11" s="8">
        <f>C12+C13+C14</f>
        <v>128000</v>
      </c>
      <c r="D11" s="8">
        <f>D12+D13+D14</f>
        <v>128000</v>
      </c>
      <c r="E11" s="8">
        <f>E12+E13+E14</f>
        <v>125534.99999999999</v>
      </c>
      <c r="F11" s="6">
        <f t="shared" si="1"/>
        <v>98.074218749999986</v>
      </c>
      <c r="G11" s="6">
        <f t="shared" si="2"/>
        <v>98.074218749999986</v>
      </c>
      <c r="H11" s="75" t="s">
        <v>138</v>
      </c>
      <c r="I11" s="5"/>
    </row>
    <row r="12" spans="1:9" s="2" customFormat="1" ht="30.9" x14ac:dyDescent="0.45">
      <c r="A12" s="11" t="s">
        <v>32</v>
      </c>
      <c r="B12" s="10" t="s">
        <v>54</v>
      </c>
      <c r="C12" s="8">
        <v>106900</v>
      </c>
      <c r="D12" s="8">
        <v>103250</v>
      </c>
      <c r="E12" s="8">
        <v>100831.9</v>
      </c>
      <c r="F12" s="6">
        <f t="shared" si="1"/>
        <v>94.323573433115058</v>
      </c>
      <c r="G12" s="6">
        <f t="shared" si="2"/>
        <v>97.658014527845026</v>
      </c>
      <c r="H12" s="76"/>
      <c r="I12" s="5"/>
    </row>
    <row r="13" spans="1:9" s="2" customFormat="1" ht="30.9" x14ac:dyDescent="0.45">
      <c r="A13" s="11" t="s">
        <v>108</v>
      </c>
      <c r="B13" s="10" t="s">
        <v>55</v>
      </c>
      <c r="C13" s="8">
        <v>21100</v>
      </c>
      <c r="D13" s="8">
        <v>24750</v>
      </c>
      <c r="E13" s="8">
        <v>24711.4</v>
      </c>
      <c r="F13" s="6">
        <f t="shared" si="1"/>
        <v>117.11563981042654</v>
      </c>
      <c r="G13" s="6">
        <f t="shared" si="2"/>
        <v>99.844040404040413</v>
      </c>
      <c r="H13" s="77"/>
      <c r="I13" s="5"/>
    </row>
    <row r="14" spans="1:9" s="2" customFormat="1" ht="41.25" customHeight="1" x14ac:dyDescent="0.45">
      <c r="A14" s="11" t="s">
        <v>85</v>
      </c>
      <c r="B14" s="10" t="s">
        <v>56</v>
      </c>
      <c r="C14" s="8">
        <v>0</v>
      </c>
      <c r="D14" s="8">
        <v>0</v>
      </c>
      <c r="E14" s="8">
        <v>-8.3000000000000007</v>
      </c>
      <c r="F14" s="6" t="s">
        <v>82</v>
      </c>
      <c r="G14" s="6" t="s">
        <v>82</v>
      </c>
      <c r="H14" s="65"/>
      <c r="I14" s="5"/>
    </row>
    <row r="15" spans="1:9" s="2" customFormat="1" x14ac:dyDescent="0.45">
      <c r="A15" s="7" t="s">
        <v>5</v>
      </c>
      <c r="B15" s="4" t="s">
        <v>57</v>
      </c>
      <c r="C15" s="6">
        <v>575</v>
      </c>
      <c r="D15" s="6">
        <v>115</v>
      </c>
      <c r="E15" s="6">
        <v>117</v>
      </c>
      <c r="F15" s="6">
        <f t="shared" si="1"/>
        <v>20.347826086956523</v>
      </c>
      <c r="G15" s="6">
        <f t="shared" si="2"/>
        <v>101.7391304347826</v>
      </c>
      <c r="H15" s="75" t="s">
        <v>123</v>
      </c>
      <c r="I15" s="5"/>
    </row>
    <row r="16" spans="1:9" s="2" customFormat="1" ht="66" customHeight="1" x14ac:dyDescent="0.45">
      <c r="A16" s="7" t="s">
        <v>6</v>
      </c>
      <c r="B16" s="4" t="s">
        <v>58</v>
      </c>
      <c r="C16" s="6">
        <v>750</v>
      </c>
      <c r="D16" s="6">
        <v>0</v>
      </c>
      <c r="E16" s="8">
        <v>-6475.8</v>
      </c>
      <c r="F16" s="6">
        <f t="shared" si="1"/>
        <v>-863.43999999999994</v>
      </c>
      <c r="G16" s="6" t="s">
        <v>82</v>
      </c>
      <c r="H16" s="76"/>
      <c r="I16" s="5"/>
    </row>
    <row r="17" spans="1:9" s="2" customFormat="1" ht="30.9" x14ac:dyDescent="0.45">
      <c r="A17" s="7" t="s">
        <v>39</v>
      </c>
      <c r="B17" s="4" t="s">
        <v>59</v>
      </c>
      <c r="C17" s="6">
        <v>6350</v>
      </c>
      <c r="D17" s="6">
        <v>11515</v>
      </c>
      <c r="E17" s="8">
        <v>11891.6</v>
      </c>
      <c r="F17" s="6">
        <f t="shared" si="1"/>
        <v>187.26929133858269</v>
      </c>
      <c r="G17" s="6">
        <f t="shared" si="2"/>
        <v>103.27051671732524</v>
      </c>
      <c r="H17" s="82"/>
      <c r="I17" s="5"/>
    </row>
    <row r="18" spans="1:9" s="2" customFormat="1" x14ac:dyDescent="0.45">
      <c r="A18" s="48" t="s">
        <v>7</v>
      </c>
      <c r="B18" s="41" t="s">
        <v>60</v>
      </c>
      <c r="C18" s="39">
        <f>C19+C20+C21+C24</f>
        <v>87960</v>
      </c>
      <c r="D18" s="39">
        <f t="shared" ref="D18:E18" si="3">D19+D20+D21+D24</f>
        <v>88592</v>
      </c>
      <c r="E18" s="39">
        <f t="shared" si="3"/>
        <v>73334.600000000006</v>
      </c>
      <c r="F18" s="39">
        <f t="shared" si="1"/>
        <v>83.372669395179628</v>
      </c>
      <c r="G18" s="39">
        <f t="shared" si="2"/>
        <v>82.777903196676903</v>
      </c>
      <c r="H18" s="66"/>
      <c r="I18" s="5"/>
    </row>
    <row r="19" spans="1:9" s="2" customFormat="1" ht="46.3" x14ac:dyDescent="0.45">
      <c r="A19" s="11" t="s">
        <v>33</v>
      </c>
      <c r="B19" s="13" t="s">
        <v>61</v>
      </c>
      <c r="C19" s="6">
        <v>3950</v>
      </c>
      <c r="D19" s="6">
        <v>8150</v>
      </c>
      <c r="E19" s="8">
        <v>8185.3</v>
      </c>
      <c r="F19" s="6">
        <f t="shared" si="1"/>
        <v>207.2227848101266</v>
      </c>
      <c r="G19" s="6">
        <f t="shared" si="2"/>
        <v>100.43312883435583</v>
      </c>
      <c r="H19" s="74" t="s">
        <v>139</v>
      </c>
      <c r="I19" s="5"/>
    </row>
    <row r="20" spans="1:9" s="2" customFormat="1" ht="30.9" x14ac:dyDescent="0.45">
      <c r="A20" s="11" t="s">
        <v>34</v>
      </c>
      <c r="B20" s="13" t="s">
        <v>62</v>
      </c>
      <c r="C20" s="6">
        <v>42900</v>
      </c>
      <c r="D20" s="6">
        <v>42900</v>
      </c>
      <c r="E20" s="8">
        <v>26986.2</v>
      </c>
      <c r="F20" s="6">
        <f t="shared" si="1"/>
        <v>62.904895104895111</v>
      </c>
      <c r="G20" s="6">
        <f t="shared" si="2"/>
        <v>62.904895104895111</v>
      </c>
      <c r="H20" s="74"/>
      <c r="I20" s="5"/>
    </row>
    <row r="21" spans="1:9" s="2" customFormat="1" x14ac:dyDescent="0.45">
      <c r="A21" s="7" t="s">
        <v>40</v>
      </c>
      <c r="B21" s="10" t="s">
        <v>89</v>
      </c>
      <c r="C21" s="6">
        <f>C22+C23</f>
        <v>36560</v>
      </c>
      <c r="D21" s="6">
        <f t="shared" ref="D21:E21" si="4">D22+D23</f>
        <v>32992</v>
      </c>
      <c r="E21" s="6">
        <f t="shared" si="4"/>
        <v>33505</v>
      </c>
      <c r="F21" s="6">
        <f t="shared" si="1"/>
        <v>91.643873085339166</v>
      </c>
      <c r="G21" s="6">
        <f t="shared" si="2"/>
        <v>101.55492240543163</v>
      </c>
      <c r="H21" s="74"/>
      <c r="I21" s="5"/>
    </row>
    <row r="22" spans="1:9" s="2" customFormat="1" x14ac:dyDescent="0.45">
      <c r="A22" s="7" t="s">
        <v>8</v>
      </c>
      <c r="B22" s="10" t="s">
        <v>63</v>
      </c>
      <c r="C22" s="8">
        <v>11960</v>
      </c>
      <c r="D22" s="8">
        <v>10900</v>
      </c>
      <c r="E22" s="8">
        <v>11052.3</v>
      </c>
      <c r="F22" s="6">
        <f t="shared" si="1"/>
        <v>92.410535117056853</v>
      </c>
      <c r="G22" s="6">
        <f t="shared" si="2"/>
        <v>101.39724770642202</v>
      </c>
      <c r="H22" s="74"/>
      <c r="I22" s="5"/>
    </row>
    <row r="23" spans="1:9" s="2" customFormat="1" x14ac:dyDescent="0.45">
      <c r="A23" s="7" t="s">
        <v>9</v>
      </c>
      <c r="B23" s="10" t="s">
        <v>64</v>
      </c>
      <c r="C23" s="8">
        <v>24600</v>
      </c>
      <c r="D23" s="8">
        <v>22092</v>
      </c>
      <c r="E23" s="8">
        <v>22452.7</v>
      </c>
      <c r="F23" s="6">
        <f t="shared" si="1"/>
        <v>91.271138211382123</v>
      </c>
      <c r="G23" s="6">
        <f t="shared" si="2"/>
        <v>101.63271772587363</v>
      </c>
      <c r="H23" s="74"/>
      <c r="I23" s="5"/>
    </row>
    <row r="24" spans="1:9" s="2" customFormat="1" x14ac:dyDescent="0.45">
      <c r="A24" s="11" t="s">
        <v>41</v>
      </c>
      <c r="B24" s="13" t="s">
        <v>91</v>
      </c>
      <c r="C24" s="8">
        <f>SUM(C25:C26)</f>
        <v>4550</v>
      </c>
      <c r="D24" s="8">
        <f t="shared" ref="D24:E24" si="5">SUM(D25:D26)</f>
        <v>4550</v>
      </c>
      <c r="E24" s="8">
        <f t="shared" si="5"/>
        <v>4658.1000000000004</v>
      </c>
      <c r="F24" s="6">
        <f t="shared" si="1"/>
        <v>102.37582417582418</v>
      </c>
      <c r="G24" s="6">
        <f t="shared" si="2"/>
        <v>102.37582417582418</v>
      </c>
      <c r="H24" s="74"/>
      <c r="I24" s="5"/>
    </row>
    <row r="25" spans="1:9" s="2" customFormat="1" ht="30.9" x14ac:dyDescent="0.45">
      <c r="A25" s="11" t="s">
        <v>35</v>
      </c>
      <c r="B25" s="13" t="s">
        <v>65</v>
      </c>
      <c r="C25" s="6">
        <v>3900</v>
      </c>
      <c r="D25" s="6">
        <v>3450</v>
      </c>
      <c r="E25" s="8">
        <v>3562.3</v>
      </c>
      <c r="F25" s="6">
        <f t="shared" si="1"/>
        <v>91.341025641025638</v>
      </c>
      <c r="G25" s="6">
        <f t="shared" si="2"/>
        <v>103.25507246376813</v>
      </c>
      <c r="H25" s="74"/>
      <c r="I25" s="5"/>
    </row>
    <row r="26" spans="1:9" s="2" customFormat="1" ht="30.45" customHeight="1" x14ac:dyDescent="0.45">
      <c r="A26" s="11" t="s">
        <v>36</v>
      </c>
      <c r="B26" s="13" t="s">
        <v>109</v>
      </c>
      <c r="C26" s="6">
        <v>650</v>
      </c>
      <c r="D26" s="6">
        <v>1100</v>
      </c>
      <c r="E26" s="8">
        <v>1095.8</v>
      </c>
      <c r="F26" s="6">
        <f t="shared" si="1"/>
        <v>168.58461538461538</v>
      </c>
      <c r="G26" s="6">
        <f t="shared" si="2"/>
        <v>99.61818181818181</v>
      </c>
      <c r="H26" s="74"/>
      <c r="I26" s="5"/>
    </row>
    <row r="27" spans="1:9" s="2" customFormat="1" x14ac:dyDescent="0.45">
      <c r="A27" s="43" t="s">
        <v>10</v>
      </c>
      <c r="B27" s="44" t="s">
        <v>66</v>
      </c>
      <c r="C27" s="38">
        <f>SUM(C28:C29)</f>
        <v>4889</v>
      </c>
      <c r="D27" s="38">
        <f t="shared" ref="D27:E27" si="6">SUM(D28:D29)</f>
        <v>6258</v>
      </c>
      <c r="E27" s="38">
        <f t="shared" si="6"/>
        <v>6240.4</v>
      </c>
      <c r="F27" s="39">
        <f t="shared" si="1"/>
        <v>127.64164450807935</v>
      </c>
      <c r="G27" s="39">
        <f t="shared" si="2"/>
        <v>99.718759987216359</v>
      </c>
      <c r="H27" s="67"/>
      <c r="I27" s="5"/>
    </row>
    <row r="28" spans="1:9" s="2" customFormat="1" ht="46.3" x14ac:dyDescent="0.45">
      <c r="A28" s="11" t="s">
        <v>37</v>
      </c>
      <c r="B28" s="15" t="s">
        <v>67</v>
      </c>
      <c r="C28" s="16">
        <v>4545</v>
      </c>
      <c r="D28" s="16">
        <v>6250</v>
      </c>
      <c r="E28" s="8">
        <v>6232.4</v>
      </c>
      <c r="F28" s="6">
        <f t="shared" si="1"/>
        <v>137.12651265126513</v>
      </c>
      <c r="G28" s="6">
        <f t="shared" si="2"/>
        <v>99.718400000000003</v>
      </c>
      <c r="H28" s="62" t="s">
        <v>138</v>
      </c>
      <c r="I28" s="5"/>
    </row>
    <row r="29" spans="1:9" s="2" customFormat="1" ht="77.150000000000006" x14ac:dyDescent="0.45">
      <c r="A29" s="11" t="s">
        <v>92</v>
      </c>
      <c r="B29" s="15" t="s">
        <v>93</v>
      </c>
      <c r="C29" s="16">
        <v>344</v>
      </c>
      <c r="D29" s="16">
        <v>8</v>
      </c>
      <c r="E29" s="16">
        <v>8</v>
      </c>
      <c r="F29" s="6">
        <f t="shared" si="1"/>
        <v>2.3255813953488373</v>
      </c>
      <c r="G29" s="6">
        <f t="shared" si="2"/>
        <v>100</v>
      </c>
      <c r="H29" s="63" t="s">
        <v>125</v>
      </c>
      <c r="I29" s="5"/>
    </row>
    <row r="30" spans="1:9" s="2" customFormat="1" ht="45" x14ac:dyDescent="0.45">
      <c r="A30" s="43" t="s">
        <v>11</v>
      </c>
      <c r="B30" s="44" t="s">
        <v>68</v>
      </c>
      <c r="C30" s="38">
        <f>C31</f>
        <v>54150</v>
      </c>
      <c r="D30" s="38">
        <f>D31</f>
        <v>54921</v>
      </c>
      <c r="E30" s="38">
        <f>E31</f>
        <v>55174.8</v>
      </c>
      <c r="F30" s="39">
        <f t="shared" si="1"/>
        <v>101.89252077562327</v>
      </c>
      <c r="G30" s="39">
        <f t="shared" si="2"/>
        <v>100.46211831539848</v>
      </c>
      <c r="H30" s="65"/>
      <c r="I30" s="5"/>
    </row>
    <row r="31" spans="1:9" s="2" customFormat="1" ht="30.45" customHeight="1" x14ac:dyDescent="0.45">
      <c r="A31" s="14" t="s">
        <v>49</v>
      </c>
      <c r="B31" s="15" t="s">
        <v>68</v>
      </c>
      <c r="C31" s="16">
        <f>C32+C34+C39+C38</f>
        <v>54150</v>
      </c>
      <c r="D31" s="16">
        <f t="shared" ref="D31:E31" si="7">D32+D34+D39+D38</f>
        <v>54921</v>
      </c>
      <c r="E31" s="16">
        <f t="shared" si="7"/>
        <v>55174.8</v>
      </c>
      <c r="F31" s="6">
        <f t="shared" si="1"/>
        <v>101.89252077562327</v>
      </c>
      <c r="G31" s="6">
        <f t="shared" si="2"/>
        <v>100.46211831539848</v>
      </c>
      <c r="H31" s="65"/>
      <c r="I31" s="5"/>
    </row>
    <row r="32" spans="1:9" s="2" customFormat="1" ht="61.5" hidden="1" x14ac:dyDescent="0.5">
      <c r="A32" s="14" t="s">
        <v>42</v>
      </c>
      <c r="B32" s="17" t="s">
        <v>116</v>
      </c>
      <c r="C32" s="16">
        <f>C33</f>
        <v>0</v>
      </c>
      <c r="D32" s="16">
        <f t="shared" ref="D32" si="8">D33</f>
        <v>0</v>
      </c>
      <c r="E32" s="16">
        <f>E33</f>
        <v>0</v>
      </c>
      <c r="F32" s="6" t="s">
        <v>82</v>
      </c>
      <c r="G32" s="6" t="s">
        <v>82</v>
      </c>
      <c r="H32" s="65"/>
      <c r="I32" s="5"/>
    </row>
    <row r="33" spans="1:9" s="2" customFormat="1" ht="42.45" hidden="1" customHeight="1" x14ac:dyDescent="0.5">
      <c r="A33" s="14" t="s">
        <v>12</v>
      </c>
      <c r="B33" s="17" t="s">
        <v>117</v>
      </c>
      <c r="C33" s="18">
        <v>0</v>
      </c>
      <c r="D33" s="18">
        <v>0</v>
      </c>
      <c r="E33" s="8"/>
      <c r="F33" s="6" t="s">
        <v>82</v>
      </c>
      <c r="G33" s="6" t="s">
        <v>82</v>
      </c>
      <c r="H33" s="65"/>
      <c r="I33" s="5"/>
    </row>
    <row r="34" spans="1:9" s="2" customFormat="1" ht="77.150000000000006" x14ac:dyDescent="0.45">
      <c r="A34" s="7" t="s">
        <v>43</v>
      </c>
      <c r="B34" s="19" t="s">
        <v>98</v>
      </c>
      <c r="C34" s="18">
        <f>C35+C36+C37</f>
        <v>47300</v>
      </c>
      <c r="D34" s="18">
        <f t="shared" ref="D34:E34" si="9">D35+D36+D37</f>
        <v>46471</v>
      </c>
      <c r="E34" s="18">
        <f t="shared" si="9"/>
        <v>46677.8</v>
      </c>
      <c r="F34" s="6">
        <f t="shared" si="1"/>
        <v>98.684566596194514</v>
      </c>
      <c r="G34" s="6">
        <f t="shared" si="2"/>
        <v>100.44500871511266</v>
      </c>
      <c r="H34" s="65"/>
      <c r="I34" s="5"/>
    </row>
    <row r="35" spans="1:9" s="2" customFormat="1" ht="61.75" x14ac:dyDescent="0.45">
      <c r="A35" s="7" t="s">
        <v>13</v>
      </c>
      <c r="B35" s="19" t="s">
        <v>99</v>
      </c>
      <c r="C35" s="16">
        <v>34450</v>
      </c>
      <c r="D35" s="16">
        <v>32770.5</v>
      </c>
      <c r="E35" s="8">
        <v>32976.5</v>
      </c>
      <c r="F35" s="6">
        <f t="shared" si="1"/>
        <v>95.722786647314948</v>
      </c>
      <c r="G35" s="6">
        <f t="shared" si="2"/>
        <v>100.62861414992142</v>
      </c>
      <c r="H35" s="69" t="s">
        <v>124</v>
      </c>
      <c r="I35" s="5"/>
    </row>
    <row r="36" spans="1:9" s="2" customFormat="1" ht="61.75" x14ac:dyDescent="0.45">
      <c r="A36" s="7" t="s">
        <v>14</v>
      </c>
      <c r="B36" s="19" t="s">
        <v>100</v>
      </c>
      <c r="C36" s="16">
        <v>12850</v>
      </c>
      <c r="D36" s="16">
        <v>13700</v>
      </c>
      <c r="E36" s="8">
        <v>13700.8</v>
      </c>
      <c r="F36" s="6">
        <f t="shared" ref="F36:F51" si="10">E36/C36*100</f>
        <v>106.62101167315174</v>
      </c>
      <c r="G36" s="6">
        <f t="shared" ref="G36:G51" si="11">E36/D36*100</f>
        <v>100.00583941605838</v>
      </c>
      <c r="H36" s="71"/>
      <c r="I36" s="5"/>
    </row>
    <row r="37" spans="1:9" s="2" customFormat="1" ht="129.44999999999999" customHeight="1" x14ac:dyDescent="0.45">
      <c r="A37" s="34" t="s">
        <v>118</v>
      </c>
      <c r="B37" s="19" t="s">
        <v>119</v>
      </c>
      <c r="C37" s="16"/>
      <c r="D37" s="16">
        <v>0.5</v>
      </c>
      <c r="E37" s="16">
        <v>0.5</v>
      </c>
      <c r="F37" s="6" t="s">
        <v>82</v>
      </c>
      <c r="G37" s="6">
        <f t="shared" si="11"/>
        <v>100</v>
      </c>
      <c r="H37" s="62" t="s">
        <v>138</v>
      </c>
      <c r="I37" s="5"/>
    </row>
    <row r="38" spans="1:9" s="2" customFormat="1" ht="46.3" x14ac:dyDescent="0.45">
      <c r="A38" s="35" t="s">
        <v>120</v>
      </c>
      <c r="B38" s="19" t="s">
        <v>121</v>
      </c>
      <c r="C38" s="8"/>
      <c r="D38" s="8">
        <v>2650</v>
      </c>
      <c r="E38" s="8">
        <v>2652.2</v>
      </c>
      <c r="F38" s="6" t="s">
        <v>82</v>
      </c>
      <c r="G38" s="6">
        <f t="shared" si="11"/>
        <v>100.08301886792452</v>
      </c>
      <c r="H38" s="69" t="s">
        <v>124</v>
      </c>
      <c r="I38" s="5"/>
    </row>
    <row r="39" spans="1:9" s="2" customFormat="1" ht="77.150000000000006" x14ac:dyDescent="0.45">
      <c r="A39" s="7" t="s">
        <v>15</v>
      </c>
      <c r="B39" s="19" t="s">
        <v>101</v>
      </c>
      <c r="C39" s="16">
        <v>6850</v>
      </c>
      <c r="D39" s="16">
        <v>5800</v>
      </c>
      <c r="E39" s="8">
        <v>5844.8</v>
      </c>
      <c r="F39" s="6">
        <f t="shared" si="10"/>
        <v>85.325547445255481</v>
      </c>
      <c r="G39" s="6">
        <f t="shared" si="11"/>
        <v>100.77241379310344</v>
      </c>
      <c r="H39" s="83"/>
      <c r="I39" s="5"/>
    </row>
    <row r="40" spans="1:9" s="2" customFormat="1" ht="15.75" x14ac:dyDescent="0.5">
      <c r="B40" s="19"/>
      <c r="C40" s="16"/>
      <c r="D40" s="16"/>
      <c r="E40" s="8"/>
      <c r="F40" s="6"/>
      <c r="G40" s="6"/>
      <c r="H40" s="65"/>
      <c r="I40" s="5"/>
    </row>
    <row r="41" spans="1:9" s="2" customFormat="1" x14ac:dyDescent="0.45">
      <c r="A41" s="36" t="s">
        <v>16</v>
      </c>
      <c r="B41" s="45" t="s">
        <v>75</v>
      </c>
      <c r="C41" s="38">
        <v>2203</v>
      </c>
      <c r="D41" s="38">
        <v>950</v>
      </c>
      <c r="E41" s="38">
        <v>935.3</v>
      </c>
      <c r="F41" s="39">
        <f t="shared" si="10"/>
        <v>42.455742169768499</v>
      </c>
      <c r="G41" s="39">
        <f t="shared" si="11"/>
        <v>98.452631578947361</v>
      </c>
      <c r="H41" s="56"/>
      <c r="I41" s="5"/>
    </row>
    <row r="42" spans="1:9" s="2" customFormat="1" ht="30" x14ac:dyDescent="0.45">
      <c r="A42" s="46" t="s">
        <v>44</v>
      </c>
      <c r="B42" s="47" t="s">
        <v>69</v>
      </c>
      <c r="C42" s="38">
        <f>SUM(C43:C44)</f>
        <v>886</v>
      </c>
      <c r="D42" s="38">
        <f t="shared" ref="D42:E42" si="12">SUM(D43:D44)</f>
        <v>2256</v>
      </c>
      <c r="E42" s="38">
        <f t="shared" si="12"/>
        <v>2211.3000000000002</v>
      </c>
      <c r="F42" s="39">
        <f t="shared" si="10"/>
        <v>249.58239277652373</v>
      </c>
      <c r="G42" s="39">
        <f t="shared" si="11"/>
        <v>98.018617021276597</v>
      </c>
      <c r="H42" s="55"/>
      <c r="I42" s="5"/>
    </row>
    <row r="43" spans="1:9" s="2" customFormat="1" ht="30.9" x14ac:dyDescent="0.45">
      <c r="A43" s="20" t="s">
        <v>17</v>
      </c>
      <c r="B43" s="21" t="s">
        <v>102</v>
      </c>
      <c r="C43" s="16">
        <v>36</v>
      </c>
      <c r="D43" s="16">
        <v>0</v>
      </c>
      <c r="E43" s="8">
        <v>0</v>
      </c>
      <c r="F43" s="6">
        <f t="shared" si="10"/>
        <v>0</v>
      </c>
      <c r="G43" s="6">
        <v>0</v>
      </c>
      <c r="H43" s="84" t="s">
        <v>138</v>
      </c>
      <c r="I43" s="5"/>
    </row>
    <row r="44" spans="1:9" s="2" customFormat="1" x14ac:dyDescent="0.45">
      <c r="A44" s="20" t="s">
        <v>18</v>
      </c>
      <c r="B44" s="21" t="s">
        <v>103</v>
      </c>
      <c r="C44" s="16">
        <v>850</v>
      </c>
      <c r="D44" s="16">
        <v>2256</v>
      </c>
      <c r="E44" s="8">
        <v>2211.3000000000002</v>
      </c>
      <c r="F44" s="6">
        <f t="shared" si="10"/>
        <v>260.15294117647062</v>
      </c>
      <c r="G44" s="6">
        <f t="shared" si="11"/>
        <v>98.018617021276597</v>
      </c>
      <c r="H44" s="85"/>
      <c r="I44" s="5"/>
    </row>
    <row r="45" spans="1:9" s="2" customFormat="1" ht="30" x14ac:dyDescent="0.45">
      <c r="A45" s="43" t="s">
        <v>19</v>
      </c>
      <c r="B45" s="44" t="s">
        <v>131</v>
      </c>
      <c r="C45" s="38">
        <f>SUM(C46:C48)</f>
        <v>2124</v>
      </c>
      <c r="D45" s="38">
        <f t="shared" ref="D45:E45" si="13">SUM(D46:D48)</f>
        <v>2500</v>
      </c>
      <c r="E45" s="38">
        <f t="shared" si="13"/>
        <v>2488.8000000000002</v>
      </c>
      <c r="F45" s="39">
        <f t="shared" si="10"/>
        <v>117.17514124293787</v>
      </c>
      <c r="G45" s="39">
        <f t="shared" si="11"/>
        <v>99.552000000000007</v>
      </c>
      <c r="H45" s="55"/>
      <c r="I45" s="5"/>
    </row>
    <row r="46" spans="1:9" s="2" customFormat="1" ht="77.150000000000006" x14ac:dyDescent="0.45">
      <c r="A46" s="7" t="s">
        <v>20</v>
      </c>
      <c r="B46" s="15" t="s">
        <v>104</v>
      </c>
      <c r="C46" s="16">
        <v>1124</v>
      </c>
      <c r="D46" s="16">
        <v>1800</v>
      </c>
      <c r="E46" s="8">
        <v>1797.9</v>
      </c>
      <c r="F46" s="6">
        <f t="shared" si="10"/>
        <v>159.95551601423489</v>
      </c>
      <c r="G46" s="6">
        <f t="shared" si="11"/>
        <v>99.88333333333334</v>
      </c>
      <c r="H46" s="69" t="s">
        <v>124</v>
      </c>
      <c r="I46" s="5"/>
    </row>
    <row r="47" spans="1:9" s="2" customFormat="1" ht="76.95" hidden="1" customHeight="1" x14ac:dyDescent="0.5">
      <c r="A47" s="7" t="s">
        <v>21</v>
      </c>
      <c r="B47" s="15" t="s">
        <v>104</v>
      </c>
      <c r="C47" s="16">
        <v>0</v>
      </c>
      <c r="D47" s="16"/>
      <c r="E47" s="8"/>
      <c r="F47" s="6" t="e">
        <f t="shared" si="10"/>
        <v>#DIV/0!</v>
      </c>
      <c r="G47" s="6" t="e">
        <f t="shared" si="11"/>
        <v>#DIV/0!</v>
      </c>
      <c r="H47" s="70"/>
      <c r="I47" s="5"/>
    </row>
    <row r="48" spans="1:9" s="2" customFormat="1" ht="46.3" x14ac:dyDescent="0.45">
      <c r="A48" s="7" t="s">
        <v>22</v>
      </c>
      <c r="B48" s="15" t="s">
        <v>132</v>
      </c>
      <c r="C48" s="16">
        <v>1000</v>
      </c>
      <c r="D48" s="16">
        <v>700</v>
      </c>
      <c r="E48" s="8">
        <v>690.9</v>
      </c>
      <c r="F48" s="6">
        <f t="shared" si="10"/>
        <v>69.089999999999989</v>
      </c>
      <c r="G48" s="6">
        <f t="shared" si="11"/>
        <v>98.7</v>
      </c>
      <c r="H48" s="71"/>
      <c r="I48" s="5"/>
    </row>
    <row r="49" spans="1:9" s="2" customFormat="1" ht="46.2" hidden="1" x14ac:dyDescent="0.5">
      <c r="A49" s="7" t="s">
        <v>45</v>
      </c>
      <c r="B49" s="15" t="s">
        <v>105</v>
      </c>
      <c r="C49" s="16">
        <f>C50</f>
        <v>0</v>
      </c>
      <c r="D49" s="16">
        <f t="shared" ref="D49:E49" si="14">D50</f>
        <v>0</v>
      </c>
      <c r="E49" s="16">
        <f t="shared" si="14"/>
        <v>0</v>
      </c>
      <c r="F49" s="6" t="e">
        <f t="shared" si="10"/>
        <v>#DIV/0!</v>
      </c>
      <c r="G49" s="6" t="e">
        <f t="shared" si="11"/>
        <v>#DIV/0!</v>
      </c>
      <c r="H49" s="55" t="s">
        <v>96</v>
      </c>
      <c r="I49" s="5"/>
    </row>
    <row r="50" spans="1:9" s="2" customFormat="1" ht="46.2" hidden="1" x14ac:dyDescent="0.5">
      <c r="A50" s="7" t="s">
        <v>23</v>
      </c>
      <c r="B50" s="15" t="s">
        <v>106</v>
      </c>
      <c r="C50" s="16">
        <v>0</v>
      </c>
      <c r="D50" s="16"/>
      <c r="E50" s="8"/>
      <c r="F50" s="6" t="e">
        <f t="shared" si="10"/>
        <v>#DIV/0!</v>
      </c>
      <c r="G50" s="6" t="e">
        <f t="shared" si="11"/>
        <v>#DIV/0!</v>
      </c>
      <c r="H50" s="55"/>
      <c r="I50" s="5"/>
    </row>
    <row r="51" spans="1:9" s="2" customFormat="1" ht="46.3" x14ac:dyDescent="0.45">
      <c r="A51" s="43" t="s">
        <v>24</v>
      </c>
      <c r="B51" s="44" t="s">
        <v>70</v>
      </c>
      <c r="C51" s="38">
        <v>6650</v>
      </c>
      <c r="D51" s="38">
        <v>2000</v>
      </c>
      <c r="E51" s="38">
        <v>1949.3</v>
      </c>
      <c r="F51" s="39">
        <f t="shared" si="10"/>
        <v>29.312781954887217</v>
      </c>
      <c r="G51" s="39">
        <f t="shared" si="11"/>
        <v>97.465000000000003</v>
      </c>
      <c r="H51" s="63" t="s">
        <v>140</v>
      </c>
      <c r="I51" s="5"/>
    </row>
    <row r="52" spans="1:9" s="2" customFormat="1" x14ac:dyDescent="0.45">
      <c r="A52" s="43" t="s">
        <v>130</v>
      </c>
      <c r="B52" s="44" t="s">
        <v>133</v>
      </c>
      <c r="C52" s="38">
        <f>C53+C54</f>
        <v>0</v>
      </c>
      <c r="D52" s="38">
        <f t="shared" ref="D52:E52" si="15">D53+D54</f>
        <v>26</v>
      </c>
      <c r="E52" s="38">
        <f t="shared" si="15"/>
        <v>37.1</v>
      </c>
      <c r="F52" s="39"/>
      <c r="G52" s="39"/>
      <c r="H52" s="56"/>
      <c r="I52" s="5"/>
    </row>
    <row r="53" spans="1:9" s="2" customFormat="1" x14ac:dyDescent="0.45">
      <c r="A53" s="22" t="s">
        <v>25</v>
      </c>
      <c r="B53" s="23" t="s">
        <v>71</v>
      </c>
      <c r="C53" s="16">
        <v>0</v>
      </c>
      <c r="D53" s="16">
        <v>0</v>
      </c>
      <c r="E53" s="8">
        <v>11.1</v>
      </c>
      <c r="F53" s="6" t="s">
        <v>82</v>
      </c>
      <c r="G53" s="6" t="s">
        <v>82</v>
      </c>
      <c r="H53" s="55"/>
      <c r="I53" s="5"/>
    </row>
    <row r="54" spans="1:9" s="2" customFormat="1" ht="30.9" x14ac:dyDescent="0.45">
      <c r="A54" s="22" t="s">
        <v>134</v>
      </c>
      <c r="B54" s="23" t="s">
        <v>135</v>
      </c>
      <c r="C54" s="16"/>
      <c r="D54" s="16">
        <v>26</v>
      </c>
      <c r="E54" s="8">
        <v>26</v>
      </c>
      <c r="F54" s="6" t="s">
        <v>82</v>
      </c>
      <c r="G54" s="39">
        <f t="shared" ref="G54" si="16">E54/D54*100</f>
        <v>100</v>
      </c>
      <c r="H54" s="62" t="s">
        <v>138</v>
      </c>
      <c r="I54" s="5"/>
    </row>
    <row r="55" spans="1:9" s="2" customFormat="1" x14ac:dyDescent="0.45">
      <c r="A55" s="36" t="s">
        <v>26</v>
      </c>
      <c r="B55" s="37" t="s">
        <v>72</v>
      </c>
      <c r="C55" s="38">
        <f>C56+C62+C64</f>
        <v>3464062.3000000007</v>
      </c>
      <c r="D55" s="38">
        <f t="shared" ref="D55:E55" si="17">D56+D62+D64</f>
        <v>4552798.7</v>
      </c>
      <c r="E55" s="38">
        <f t="shared" si="17"/>
        <v>4467507</v>
      </c>
      <c r="F55" s="39">
        <f t="shared" ref="F55:F65" si="18">E55/C55*100</f>
        <v>128.96728214154805</v>
      </c>
      <c r="G55" s="39">
        <f t="shared" ref="G55:G65" si="19">E55/D55*100</f>
        <v>98.126609463317578</v>
      </c>
      <c r="H55" s="64"/>
      <c r="I55" s="5"/>
    </row>
    <row r="56" spans="1:9" s="2" customFormat="1" ht="30.9" x14ac:dyDescent="0.45">
      <c r="A56" s="12" t="s">
        <v>83</v>
      </c>
      <c r="B56" s="24" t="s">
        <v>73</v>
      </c>
      <c r="C56" s="16">
        <f>C57+C59+C60+C61</f>
        <v>3464062.3000000007</v>
      </c>
      <c r="D56" s="16">
        <f>D57+D59+D60+D61</f>
        <v>4552798.7</v>
      </c>
      <c r="E56" s="16">
        <f>E57+E59+E60+E61</f>
        <v>4467909.1500000004</v>
      </c>
      <c r="F56" s="6">
        <f t="shared" si="18"/>
        <v>128.97889134384215</v>
      </c>
      <c r="G56" s="6">
        <f t="shared" si="19"/>
        <v>98.13544249167002</v>
      </c>
      <c r="H56" s="55"/>
      <c r="I56" s="5"/>
    </row>
    <row r="57" spans="1:9" s="2" customFormat="1" ht="30.9" x14ac:dyDescent="0.45">
      <c r="A57" s="9" t="s">
        <v>46</v>
      </c>
      <c r="B57" s="10" t="s">
        <v>84</v>
      </c>
      <c r="C57" s="16">
        <v>664727.30000000005</v>
      </c>
      <c r="D57" s="16">
        <v>924285.6</v>
      </c>
      <c r="E57" s="16">
        <v>924285.6</v>
      </c>
      <c r="F57" s="6">
        <f t="shared" si="18"/>
        <v>139.04733565177779</v>
      </c>
      <c r="G57" s="6">
        <f t="shared" si="19"/>
        <v>100</v>
      </c>
      <c r="H57" s="62" t="s">
        <v>115</v>
      </c>
      <c r="I57" s="5"/>
    </row>
    <row r="58" spans="1:9" s="2" customFormat="1" ht="46.2" hidden="1" x14ac:dyDescent="0.5">
      <c r="A58" s="25" t="s">
        <v>27</v>
      </c>
      <c r="B58" s="10" t="s">
        <v>97</v>
      </c>
      <c r="C58" s="16">
        <v>0</v>
      </c>
      <c r="D58" s="16"/>
      <c r="E58" s="16"/>
      <c r="F58" s="6" t="e">
        <f t="shared" si="18"/>
        <v>#DIV/0!</v>
      </c>
      <c r="G58" s="6" t="e">
        <f t="shared" si="19"/>
        <v>#DIV/0!</v>
      </c>
      <c r="H58" s="62"/>
      <c r="I58" s="5"/>
    </row>
    <row r="59" spans="1:9" s="2" customFormat="1" ht="46.3" x14ac:dyDescent="0.45">
      <c r="A59" s="12" t="s">
        <v>47</v>
      </c>
      <c r="B59" s="13" t="s">
        <v>86</v>
      </c>
      <c r="C59" s="16">
        <v>1496469.6</v>
      </c>
      <c r="D59" s="16">
        <v>2258146.7999999998</v>
      </c>
      <c r="E59" s="16">
        <v>2177570.4</v>
      </c>
      <c r="F59" s="6">
        <f t="shared" si="18"/>
        <v>145.51384137706503</v>
      </c>
      <c r="G59" s="6">
        <f t="shared" si="19"/>
        <v>96.431746598582521</v>
      </c>
      <c r="H59" s="62" t="s">
        <v>112</v>
      </c>
      <c r="I59" s="5"/>
    </row>
    <row r="60" spans="1:9" s="2" customFormat="1" ht="46.3" x14ac:dyDescent="0.45">
      <c r="A60" s="12" t="s">
        <v>48</v>
      </c>
      <c r="B60" s="13" t="s">
        <v>87</v>
      </c>
      <c r="C60" s="6">
        <v>182551.7</v>
      </c>
      <c r="D60" s="6">
        <v>195919.7</v>
      </c>
      <c r="E60" s="6">
        <v>191694.05</v>
      </c>
      <c r="F60" s="6">
        <f t="shared" si="18"/>
        <v>105.00808811969429</v>
      </c>
      <c r="G60" s="6">
        <f t="shared" si="19"/>
        <v>97.843172483420489</v>
      </c>
      <c r="H60" s="62" t="s">
        <v>113</v>
      </c>
      <c r="I60" s="5"/>
    </row>
    <row r="61" spans="1:9" s="2" customFormat="1" ht="46.3" x14ac:dyDescent="0.45">
      <c r="A61" s="7" t="s">
        <v>28</v>
      </c>
      <c r="B61" s="13" t="s">
        <v>88</v>
      </c>
      <c r="C61" s="6">
        <v>1120313.7</v>
      </c>
      <c r="D61" s="6">
        <v>1174446.6000000001</v>
      </c>
      <c r="E61" s="6">
        <v>1174359.1000000001</v>
      </c>
      <c r="F61" s="6">
        <f t="shared" si="18"/>
        <v>104.82413095546366</v>
      </c>
      <c r="G61" s="6">
        <f t="shared" si="19"/>
        <v>99.992549682548358</v>
      </c>
      <c r="H61" s="62" t="s">
        <v>114</v>
      </c>
      <c r="I61" s="5"/>
    </row>
    <row r="62" spans="1:9" s="2" customFormat="1" ht="30.9" x14ac:dyDescent="0.45">
      <c r="A62" s="7" t="s">
        <v>29</v>
      </c>
      <c r="B62" s="13" t="s">
        <v>74</v>
      </c>
      <c r="C62" s="26">
        <v>0</v>
      </c>
      <c r="D62" s="26">
        <v>0</v>
      </c>
      <c r="E62" s="26">
        <v>50.93</v>
      </c>
      <c r="F62" s="6" t="s">
        <v>82</v>
      </c>
      <c r="G62" s="6"/>
      <c r="H62" s="62"/>
      <c r="I62" s="5"/>
    </row>
    <row r="63" spans="1:9" s="2" customFormat="1" ht="26.25" hidden="1" customHeight="1" x14ac:dyDescent="0.5">
      <c r="A63" s="7" t="s">
        <v>95</v>
      </c>
      <c r="B63" s="13" t="s">
        <v>94</v>
      </c>
      <c r="C63" s="26">
        <v>0</v>
      </c>
      <c r="D63" s="26">
        <v>0</v>
      </c>
      <c r="E63" s="26">
        <v>0</v>
      </c>
      <c r="F63" s="6" t="e">
        <f t="shared" si="18"/>
        <v>#DIV/0!</v>
      </c>
      <c r="G63" s="6" t="e">
        <f t="shared" si="19"/>
        <v>#DIV/0!</v>
      </c>
      <c r="H63" s="62"/>
      <c r="I63" s="5"/>
    </row>
    <row r="64" spans="1:9" s="2" customFormat="1" ht="92.6" x14ac:dyDescent="0.45">
      <c r="A64" s="7" t="s">
        <v>110</v>
      </c>
      <c r="B64" s="13" t="s">
        <v>111</v>
      </c>
      <c r="C64" s="26">
        <v>0</v>
      </c>
      <c r="D64" s="26">
        <v>0</v>
      </c>
      <c r="E64" s="26">
        <v>-453.08</v>
      </c>
      <c r="F64" s="6" t="s">
        <v>82</v>
      </c>
      <c r="G64" s="6"/>
      <c r="H64" s="63" t="s">
        <v>122</v>
      </c>
      <c r="I64" s="5"/>
    </row>
    <row r="65" spans="1:8" x14ac:dyDescent="0.45">
      <c r="A65" s="40" t="s">
        <v>30</v>
      </c>
      <c r="B65" s="41"/>
      <c r="C65" s="42">
        <f>SUM(C6+C55)</f>
        <v>4205095.3000000007</v>
      </c>
      <c r="D65" s="42">
        <f>SUM(D6+D55)</f>
        <v>5293831.7</v>
      </c>
      <c r="E65" s="42">
        <f>SUM(E6+E55)</f>
        <v>5187436.2</v>
      </c>
      <c r="F65" s="39">
        <f t="shared" si="18"/>
        <v>123.36072859038414</v>
      </c>
      <c r="G65" s="39">
        <f t="shared" si="19"/>
        <v>97.990198668386071</v>
      </c>
      <c r="H65" s="55"/>
    </row>
    <row r="67" spans="1:8" ht="15.75" x14ac:dyDescent="0.5">
      <c r="C67" s="68"/>
      <c r="D67" s="68"/>
      <c r="E67" s="68"/>
      <c r="F67" s="29"/>
      <c r="G67" s="30"/>
      <c r="H67" s="31"/>
    </row>
    <row r="68" spans="1:8" x14ac:dyDescent="0.45">
      <c r="C68" s="68"/>
      <c r="D68" s="68"/>
      <c r="E68" s="68"/>
      <c r="F68" s="72"/>
      <c r="G68" s="73"/>
      <c r="H68" s="73"/>
    </row>
  </sheetData>
  <mergeCells count="15">
    <mergeCell ref="H46:H48"/>
    <mergeCell ref="F68:H68"/>
    <mergeCell ref="H19:H26"/>
    <mergeCell ref="H11:H13"/>
    <mergeCell ref="A2:H2"/>
    <mergeCell ref="A3:A4"/>
    <mergeCell ref="B3:B4"/>
    <mergeCell ref="C3:D3"/>
    <mergeCell ref="E3:E4"/>
    <mergeCell ref="F3:G3"/>
    <mergeCell ref="H3:H4"/>
    <mergeCell ref="H15:H17"/>
    <mergeCell ref="H35:H36"/>
    <mergeCell ref="H38:H39"/>
    <mergeCell ref="H43:H44"/>
  </mergeCells>
  <pageMargins left="1.1811023622047245" right="0.59055118110236227" top="0.78740157480314965" bottom="0.78740157480314965" header="0.31496062992125984" footer="0.31496062992125984"/>
  <pageSetup paperSize="9" scale="63" fitToHeight="0" orientation="landscape" r:id="rId1"/>
  <headerFooter differentFirst="1">
    <oddHeader>&amp;C&amp;P</oddHeader>
    <firstHeader xml:space="preserve">&amp;C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2020</vt:lpstr>
      <vt:lpstr>'Доходы 2020'!Заголовки_для_печати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pastuh</dc:creator>
  <cp:lastModifiedBy>Алексеева</cp:lastModifiedBy>
  <cp:lastPrinted>2022-01-17T06:12:06Z</cp:lastPrinted>
  <dcterms:created xsi:type="dcterms:W3CDTF">2017-04-14T00:11:14Z</dcterms:created>
  <dcterms:modified xsi:type="dcterms:W3CDTF">2023-03-07T04:23:26Z</dcterms:modified>
</cp:coreProperties>
</file>