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Отчеты\Годовой отчет\2022\Исполнение бюджета годовое\2022 год\Дополнительные материалы к проекту Решения по отчету за 2021 год\"/>
    </mc:Choice>
  </mc:AlternateContent>
  <bookViews>
    <workbookView xWindow="480" yWindow="437" windowWidth="25783" windowHeight="11717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4" i="1" l="1"/>
  <c r="D24" i="1"/>
  <c r="G23" i="1"/>
  <c r="H23" i="1"/>
  <c r="I23" i="1"/>
  <c r="J23" i="1"/>
  <c r="F24" i="1"/>
  <c r="E24" i="1"/>
  <c r="H24" i="1"/>
  <c r="M24" i="1" s="1"/>
  <c r="J24" i="1"/>
  <c r="G24" i="1" l="1"/>
  <c r="I24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J7" i="1"/>
  <c r="H7" i="1" l="1"/>
  <c r="G7" i="1" l="1"/>
  <c r="J22" i="1" l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M7" i="1"/>
  <c r="H21" i="1" l="1"/>
  <c r="M21" i="1" s="1"/>
  <c r="G22" i="1" l="1"/>
  <c r="H22" i="1"/>
  <c r="M22" i="1" s="1"/>
  <c r="G20" i="1" l="1"/>
  <c r="H20" i="1"/>
  <c r="M20" i="1" s="1"/>
  <c r="G21" i="1"/>
  <c r="G19" i="1" l="1"/>
  <c r="G18" i="1"/>
  <c r="G17" i="1"/>
  <c r="G16" i="1"/>
  <c r="G15" i="1"/>
  <c r="G14" i="1"/>
  <c r="G13" i="1"/>
  <c r="G12" i="1"/>
  <c r="G11" i="1"/>
  <c r="G10" i="1"/>
  <c r="G9" i="1"/>
  <c r="G8" i="1"/>
  <c r="H19" i="1"/>
  <c r="M19" i="1" s="1"/>
  <c r="H18" i="1"/>
  <c r="M18" i="1" s="1"/>
  <c r="H17" i="1"/>
  <c r="M17" i="1" s="1"/>
  <c r="H16" i="1"/>
  <c r="M16" i="1" s="1"/>
  <c r="H15" i="1"/>
  <c r="M15" i="1" s="1"/>
  <c r="H14" i="1"/>
  <c r="M14" i="1" s="1"/>
  <c r="H13" i="1"/>
  <c r="M13" i="1" s="1"/>
  <c r="H12" i="1"/>
  <c r="M12" i="1" s="1"/>
  <c r="H11" i="1"/>
  <c r="M11" i="1" s="1"/>
  <c r="H10" i="1"/>
  <c r="M10" i="1" s="1"/>
  <c r="H9" i="1"/>
  <c r="M9" i="1" s="1"/>
  <c r="H8" i="1"/>
  <c r="M8" i="1" s="1"/>
</calcChain>
</file>

<file path=xl/sharedStrings.xml><?xml version="1.0" encoding="utf-8"?>
<sst xmlns="http://schemas.openxmlformats.org/spreadsheetml/2006/main" count="52" uniqueCount="52">
  <si>
    <t>тыс. руб.</t>
  </si>
  <si>
    <t>№</t>
  </si>
  <si>
    <t>ВСЕГО</t>
  </si>
  <si>
    <t xml:space="preserve">Наименование муниципальной программы </t>
  </si>
  <si>
    <t>Развитие инвестиционного потенциала в муниципальном образовании городской округ "Охинский"</t>
  </si>
  <si>
    <t>Развитие торговли в муниципальном образовании городской округ "Охинский"</t>
  </si>
  <si>
    <t>Фактическое исполнение составило 0 тыс. рублей,  в связи с отсутствием потребности.</t>
  </si>
  <si>
    <t xml:space="preserve">Формирование современной городской среды на территории муниципального образования городской округ "Охинский" </t>
  </si>
  <si>
    <t xml:space="preserve">Муниципальная программа муниципального образования городской округ "Охинский" "Развитие образования в муниципальном образовании городской округ "Охинский" </t>
  </si>
  <si>
    <t>Муниципальная программа муниципального образования городской округ "Охинский" "О противодействии коррупции в органах местного самоуправления муниципального образования городской округ "Охинский"</t>
  </si>
  <si>
    <t>Муниципальная программа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хозяйства"</t>
  </si>
  <si>
    <t xml:space="preserve">Муниципальная программа "Развитие сельского хозяйства муниципального образования городской округ "Охинский" </t>
  </si>
  <si>
    <t xml:space="preserve">Муниципальная программа "Совершенствование системы управления муниципальным имуществом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</si>
  <si>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</t>
  </si>
  <si>
    <t xml:space="preserve">Муниципальная программа "Развитие культуры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</si>
  <si>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"Управление муниципальными финансами муниципального образования городской  округ "Охинский" </t>
  </si>
  <si>
    <t xml:space="preserve">Муниципальная программа "Развитие физической культуры, спорта  и повышение эффективности молодежной политики в муниципальном образовании городской округ "Охинский" </t>
  </si>
  <si>
    <t>Муниципальная программа "Поддержка и развитие малого и среднего предпринимательства в муниципальном образовании городской округ "Охинский"</t>
  </si>
  <si>
    <t>Муниципальная программа "Обеспечение населения муниципального образования городской округ "Охинский" качественным жильем"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</si>
  <si>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</si>
  <si>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Муниципальная программа муниципального образования городской округ "Охинский" "Совершенствование муниципального управления"</t>
  </si>
  <si>
    <t>Показатели уточненной сводной бюджетной росписи</t>
  </si>
  <si>
    <t>% кассового исполнения (к первоначальному плану)</t>
  </si>
  <si>
    <t>8=6/3</t>
  </si>
  <si>
    <t>% кассового исполнения от уточненной сводной бюджетной росписи</t>
  </si>
  <si>
    <t>9=4/3</t>
  </si>
  <si>
    <t>10=6/5</t>
  </si>
  <si>
    <t>Пояснение различий между первоначально утвержденными показателями расходов и фактическими значениями в случаях, если такие отклонения составили 5% и более как в большую, так и в меньшую сторону от первоначального бюджета</t>
  </si>
  <si>
    <t>Пояснение различий между уточненным планом по расходам и кассовым исполнением в случаях, если такие отклонения составили 5% и более как в большую, так и в меньшую сторону</t>
  </si>
  <si>
    <t xml:space="preserve">Увеличение обусловлено выделением средств на обеспечение деятельности органов местного самоуправления (текущее содержание здания, приобретение запчастей и ГСМ для служебных автомобилей), увеличением потребности в средствах на размещение материалов в эфире телевещания, выделением средств на дополнительную потребность на размещение материалов в печатных средствах массовой информации
</t>
  </si>
  <si>
    <t>В связи с сокращением потребности по процентным платежам по муниципальному долгу</t>
  </si>
  <si>
    <t>В связи увеличением субсидии за счет областного  бюджета на 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</si>
  <si>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 xml:space="preserve">Информация к отчету об исполнении бюджета муниципального образования  городской округ "Охинский" за 2022 год </t>
  </si>
  <si>
    <t xml:space="preserve">Сведения о фактически произведенных расходах на реализацию муниципальных программ муниципального образования городской округ "Охинский" за 2022 год в сравнении с первоначально утвержденными решением о бюджете значениями и с уточненными значениями с учетом внесенных изменений  </t>
  </si>
  <si>
    <t xml:space="preserve">Первоначальные плановые назначения, утвержденные решением Собрания от 23.12.2021 № 6.50-1 </t>
  </si>
  <si>
    <t xml:space="preserve">Утверждено Решением о бюджете от 26.12.2022 № 6.65-1 </t>
  </si>
  <si>
    <t>Исполнение расходов за 2022 год</t>
  </si>
  <si>
    <t>Отклонение исполнения от первоначального плана на 2022 год</t>
  </si>
  <si>
    <t>% исполнения уточненного плана (в ред. Решения №6.65-1) от первоначального плана</t>
  </si>
  <si>
    <t>Использование и охрана земель на территории муниципального образования городской округ «Охинский»</t>
  </si>
  <si>
    <t>В связи с увеличением из областного бюджета субвенции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Сахалинской области, выделении из обастного и местного бюджета средств на капитальный ремонт МБДОУ детский сад №7 "Журавушка" г. Охи (замена существующей скатной кровли, монтаж фасада здания), МБДОУ ЦРР детский сад № 8 «Буратино» г. Охи (замена существующей скатной кровли)</t>
  </si>
  <si>
    <t>В связи с сокращением расходов на повышение квалификации</t>
  </si>
  <si>
    <t>Остаток бюджетных ассигнований по программе "Обеспечение населения муниципального образования городской округ "Охинский" качественным жильем" по субсидии на софинансирование капитальных вложений в объекты муниципальной собственности для предоставления благоустроенного жилья гражданам, проживающим в жилом фонде, поврежденном в результате землетрясения</t>
  </si>
  <si>
    <t>В связи с выделением дополнительных средств из областного и местного бюджета на реализацию муниципальной программы "Обеспечение населения муниципального образования городской округ "Охинский" качественным жильем" на денежное возмещение за изымаемые жилые помещения, переселение граждан из аварийного жилья</t>
  </si>
  <si>
    <t>Остаток бюджетных ассигнований по программе "Обеспечение населения муниципального образования городской округ "Охинский" качественными услугами ЖКХ" расходы на приобретение трансформатора для ПС 35/6кВ "Медвежье озеро", расходы на приобретение контейнеров для раздельного накопления твердых коммунальных отходов</t>
  </si>
  <si>
    <t>В связи с сокращением средств из областного бюджета на реализацию  муниципальной программы "Развитие сельского хозяйства муниципального образования городской округ "Охинский" в части выделения субсидии на развитие агропромышленного комплекса</t>
  </si>
  <si>
    <t>В связи с увеличением расходов на возмещение и (или) финансовое обеспечение затрат, связанных с производством (реализацией) товаров, выполнением работ и оказанием услуг в сфере жилищно-коммунального хозяйства (МКП "ЖКХ"), на ремонт имущества, находящегося в собственности МО городской округ "Охинский", на возмещение затрат по содержанию имущества в связи с производством (реализацией) товаров, выполнением работ, оказанием услуг в сфере жилищно-коммунального хозяйства (МУП "ОКХ"), расходов на приобретение имущества в собственность муниципального образования (жилые помещения для педагогических работников)</t>
  </si>
  <si>
    <t>В связи с выделением средств из резервного фонда Правительства Сахалинской области на финансовое обеспечение мер по ликвидации ландшафтных (природных) пожаров</t>
  </si>
  <si>
    <t>В связи с увеличением расходов на реализацию муниципальной программы "Развитие физической культуры, спорта и повышение эффективности молодежной политики в МО ГО "Охинский", увеличением расходов на укрепление материально-технической базы, обеспечение деятельности (оказание услуг) муниципальных учреждений, на капитальный ремонт МАУ СОК "Дельфин" (малая чаша, кровля), обеспечение реализации программ спортивной подготовки физкультурно-спортивных учреждений</t>
  </si>
  <si>
    <t>В связи с сокращением расходов на организацию мероприятий по охране окружающей среды в границах муниципального образования городской округ «Охинский»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</si>
  <si>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01.01.2022 года</t>
  </si>
  <si>
    <t>В связи  с выделением средств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(проект "1000 дворов"), на приобретение и установку стелы «Город трудовой доблести», на благоустройство территорий многоквартирных жилых домов, на благоустройство сквера у памятникам воинам-охинцам, павшим в годы Великой Отечественной войны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</si>
</sst>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/>
    </xf>
    <xf numFmtId="0" fontId="1" fillId="0" borderId="0" xfId="0" applyFont="1" applyAlignment="1">
      <alignment wrapText="1"/>
    </xf>
    <xf numFmtId="0" fontId="3" fillId="2" borderId="2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vertical="top"/>
    </xf>
    <xf numFmtId="0" fontId="5" fillId="2" borderId="6" xfId="0" applyFont="1" applyFill="1" applyBorder="1" applyAlignment="1">
      <alignment horizontal="left" vertical="top" wrapText="1" readingOrder="1"/>
    </xf>
    <xf numFmtId="0" fontId="3" fillId="0" borderId="8" xfId="0" applyFont="1" applyBorder="1" applyAlignment="1">
      <alignment vertical="top"/>
    </xf>
    <xf numFmtId="16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 readingOrder="1"/>
    </xf>
    <xf numFmtId="0" fontId="4" fillId="0" borderId="9" xfId="0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165" fontId="0" fillId="0" borderId="0" xfId="0" applyNumberFormat="1"/>
    <xf numFmtId="164" fontId="2" fillId="2" borderId="10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9" fillId="0" borderId="0" xfId="0" applyFont="1"/>
    <xf numFmtId="0" fontId="10" fillId="2" borderId="1" xfId="0" applyFont="1" applyFill="1" applyBorder="1" applyAlignment="1">
      <alignment vertical="top" wrapText="1"/>
    </xf>
    <xf numFmtId="0" fontId="10" fillId="0" borderId="13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center" wrapText="1" readingOrder="1"/>
    </xf>
    <xf numFmtId="164" fontId="1" fillId="2" borderId="4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164" fontId="1" fillId="2" borderId="5" xfId="0" applyNumberFormat="1" applyFont="1" applyFill="1" applyBorder="1" applyAlignment="1">
      <alignment vertical="center"/>
    </xf>
    <xf numFmtId="0" fontId="10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10" fontId="2" fillId="0" borderId="1" xfId="0" applyNumberFormat="1" applyFont="1" applyBorder="1" applyAlignment="1">
      <alignment vertical="center"/>
    </xf>
    <xf numFmtId="165" fontId="6" fillId="2" borderId="1" xfId="0" applyNumberFormat="1" applyFont="1" applyFill="1" applyBorder="1" applyAlignment="1">
      <alignment vertical="center"/>
    </xf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0" fillId="0" borderId="12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left" vertical="center" wrapText="1"/>
    </xf>
    <xf numFmtId="164" fontId="1" fillId="2" borderId="10" xfId="0" applyNumberFormat="1" applyFont="1" applyFill="1" applyBorder="1" applyAlignment="1">
      <alignment vertical="center"/>
    </xf>
    <xf numFmtId="164" fontId="1" fillId="2" borderId="8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23" sqref="K23"/>
    </sheetView>
  </sheetViews>
  <sheetFormatPr defaultRowHeight="14.6" x14ac:dyDescent="0.4"/>
  <cols>
    <col min="1" max="1" width="5.3046875" customWidth="1"/>
    <col min="2" max="2" width="44.3046875" customWidth="1"/>
    <col min="3" max="3" width="17.61328125" customWidth="1"/>
    <col min="4" max="4" width="13.53515625" customWidth="1"/>
    <col min="5" max="5" width="11.84375" customWidth="1"/>
    <col min="6" max="7" width="13" customWidth="1"/>
    <col min="8" max="8" width="13.84375" customWidth="1"/>
    <col min="9" max="9" width="15.3828125" customWidth="1"/>
    <col min="10" max="10" width="12.84375" customWidth="1"/>
    <col min="11" max="11" width="62.61328125" customWidth="1"/>
    <col min="12" max="12" width="26.84375" customWidth="1"/>
    <col min="13" max="13" width="0" hidden="1" customWidth="1"/>
  </cols>
  <sheetData>
    <row r="1" spans="1:14" ht="28.75" x14ac:dyDescent="0.4">
      <c r="K1" s="3" t="s">
        <v>32</v>
      </c>
    </row>
    <row r="3" spans="1:14" ht="38.25" customHeight="1" x14ac:dyDescent="0.4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1"/>
    </row>
    <row r="4" spans="1:14" x14ac:dyDescent="0.4">
      <c r="A4" s="1"/>
      <c r="B4" s="1"/>
      <c r="C4" s="1"/>
      <c r="D4" s="1"/>
      <c r="E4" s="1"/>
      <c r="F4" s="1"/>
      <c r="G4" s="1"/>
      <c r="I4" s="1"/>
      <c r="J4" s="50" t="s">
        <v>0</v>
      </c>
      <c r="K4" s="1"/>
      <c r="L4" s="1"/>
    </row>
    <row r="5" spans="1:14" ht="91.5" customHeight="1" x14ac:dyDescent="0.4">
      <c r="A5" s="25" t="s">
        <v>1</v>
      </c>
      <c r="B5" s="25" t="s">
        <v>3</v>
      </c>
      <c r="C5" s="26" t="s">
        <v>34</v>
      </c>
      <c r="D5" s="27" t="s">
        <v>35</v>
      </c>
      <c r="E5" s="26" t="s">
        <v>21</v>
      </c>
      <c r="F5" s="26" t="s">
        <v>36</v>
      </c>
      <c r="G5" s="28" t="s">
        <v>37</v>
      </c>
      <c r="H5" s="51" t="s">
        <v>22</v>
      </c>
      <c r="I5" s="24" t="s">
        <v>38</v>
      </c>
      <c r="J5" s="24" t="s">
        <v>24</v>
      </c>
      <c r="K5" s="52" t="s">
        <v>27</v>
      </c>
      <c r="L5" s="53" t="s">
        <v>28</v>
      </c>
      <c r="N5" s="22"/>
    </row>
    <row r="6" spans="1:14" ht="26.05" customHeight="1" x14ac:dyDescent="0.4">
      <c r="A6" s="44">
        <v>1</v>
      </c>
      <c r="B6" s="45">
        <v>2</v>
      </c>
      <c r="C6" s="46">
        <v>3</v>
      </c>
      <c r="D6" s="47">
        <v>4</v>
      </c>
      <c r="E6" s="48">
        <v>5</v>
      </c>
      <c r="F6" s="46">
        <v>6</v>
      </c>
      <c r="G6" s="49">
        <v>7</v>
      </c>
      <c r="H6" s="40" t="s">
        <v>23</v>
      </c>
      <c r="I6" s="13" t="s">
        <v>25</v>
      </c>
      <c r="J6" s="13" t="s">
        <v>26</v>
      </c>
      <c r="K6" s="13">
        <v>11</v>
      </c>
      <c r="L6" s="13">
        <v>12</v>
      </c>
      <c r="N6" s="22"/>
    </row>
    <row r="7" spans="1:14" ht="90" x14ac:dyDescent="0.4">
      <c r="A7" s="2">
        <v>1</v>
      </c>
      <c r="B7" s="4" t="s">
        <v>20</v>
      </c>
      <c r="C7" s="29">
        <v>109261</v>
      </c>
      <c r="D7" s="29">
        <v>133371</v>
      </c>
      <c r="E7" s="30">
        <v>133371</v>
      </c>
      <c r="F7" s="16">
        <v>133229.14893</v>
      </c>
      <c r="G7" s="9">
        <f>SUM(F7-C7)</f>
        <v>23968.148929999996</v>
      </c>
      <c r="H7" s="41">
        <f>SUM(F7/C7)</f>
        <v>1.2193660036975682</v>
      </c>
      <c r="I7" s="10">
        <f>D7/C7</f>
        <v>1.2206642809419646</v>
      </c>
      <c r="J7" s="10">
        <f>F7/E7</f>
        <v>0.99893641743707395</v>
      </c>
      <c r="K7" s="23" t="s">
        <v>29</v>
      </c>
      <c r="L7" s="38"/>
      <c r="M7" s="18">
        <f>H7-100%</f>
        <v>0.2193660036975682</v>
      </c>
    </row>
    <row r="8" spans="1:14" ht="154.30000000000001" x14ac:dyDescent="0.4">
      <c r="A8" s="2">
        <v>2</v>
      </c>
      <c r="B8" s="4" t="s">
        <v>8</v>
      </c>
      <c r="C8" s="29">
        <v>1743450.8</v>
      </c>
      <c r="D8" s="29">
        <v>2079714.5</v>
      </c>
      <c r="E8" s="30">
        <v>2079714.5</v>
      </c>
      <c r="F8" s="16">
        <v>2017477.3073</v>
      </c>
      <c r="G8" s="9">
        <f t="shared" ref="G8:G19" si="0">SUM(F8-C8)</f>
        <v>274026.50729999994</v>
      </c>
      <c r="H8" s="41">
        <f t="shared" ref="H8:H24" si="1">SUM(F8/C8)</f>
        <v>1.1571747865210764</v>
      </c>
      <c r="I8" s="10">
        <f t="shared" ref="I8:I24" si="2">D8/C8</f>
        <v>1.1928724917273261</v>
      </c>
      <c r="J8" s="10">
        <f t="shared" ref="J8:J24" si="3">F8/E8</f>
        <v>0.97007416513180056</v>
      </c>
      <c r="K8" s="23" t="s">
        <v>40</v>
      </c>
      <c r="L8" s="38"/>
      <c r="M8" s="18">
        <f t="shared" ref="M8:M24" si="4">H8-100%</f>
        <v>0.15717478652107642</v>
      </c>
    </row>
    <row r="9" spans="1:14" ht="33" customHeight="1" x14ac:dyDescent="0.4">
      <c r="A9" s="2">
        <v>3</v>
      </c>
      <c r="B9" s="4" t="s">
        <v>19</v>
      </c>
      <c r="C9" s="29">
        <v>296588.7</v>
      </c>
      <c r="D9" s="29">
        <v>302265.40000000002</v>
      </c>
      <c r="E9" s="30">
        <v>302265.40000000002</v>
      </c>
      <c r="F9" s="16">
        <v>302265.08002999995</v>
      </c>
      <c r="G9" s="9">
        <f t="shared" si="0"/>
        <v>5676.3800299999421</v>
      </c>
      <c r="H9" s="41">
        <f t="shared" si="1"/>
        <v>1.0191388951433413</v>
      </c>
      <c r="I9" s="10">
        <f t="shared" si="2"/>
        <v>1.0191399739774307</v>
      </c>
      <c r="J9" s="10">
        <f t="shared" si="3"/>
        <v>0.99999894142697088</v>
      </c>
      <c r="K9" s="23"/>
      <c r="L9" s="38"/>
      <c r="M9" s="18">
        <f t="shared" si="4"/>
        <v>1.9138895143341328E-2</v>
      </c>
    </row>
    <row r="10" spans="1:14" ht="43.5" customHeight="1" x14ac:dyDescent="0.4">
      <c r="A10" s="2">
        <v>4</v>
      </c>
      <c r="B10" s="4" t="s">
        <v>9</v>
      </c>
      <c r="C10" s="29">
        <v>270</v>
      </c>
      <c r="D10" s="29">
        <v>213.3</v>
      </c>
      <c r="E10" s="30">
        <v>213.3</v>
      </c>
      <c r="F10" s="16">
        <v>213.27</v>
      </c>
      <c r="G10" s="9">
        <f t="shared" si="0"/>
        <v>-56.72999999999999</v>
      </c>
      <c r="H10" s="41">
        <f t="shared" si="1"/>
        <v>0.78988888888888897</v>
      </c>
      <c r="I10" s="10">
        <f t="shared" si="2"/>
        <v>0.79</v>
      </c>
      <c r="J10" s="10">
        <f t="shared" si="3"/>
        <v>0.99985935302390994</v>
      </c>
      <c r="K10" s="23" t="s">
        <v>41</v>
      </c>
      <c r="L10" s="38"/>
      <c r="M10" s="18">
        <f t="shared" si="4"/>
        <v>-0.21011111111111103</v>
      </c>
    </row>
    <row r="11" spans="1:14" ht="180" x14ac:dyDescent="0.4">
      <c r="A11" s="2">
        <v>5</v>
      </c>
      <c r="B11" s="4" t="s">
        <v>18</v>
      </c>
      <c r="C11" s="29">
        <v>948298.7</v>
      </c>
      <c r="D11" s="29">
        <v>1432569.8</v>
      </c>
      <c r="E11" s="30">
        <v>1432569.8</v>
      </c>
      <c r="F11" s="16">
        <v>1263589.1482899999</v>
      </c>
      <c r="G11" s="9">
        <f t="shared" si="0"/>
        <v>315290.44828999997</v>
      </c>
      <c r="H11" s="41">
        <f t="shared" si="1"/>
        <v>1.3324801017759489</v>
      </c>
      <c r="I11" s="10">
        <f t="shared" si="2"/>
        <v>1.5106735883957239</v>
      </c>
      <c r="J11" s="10">
        <f t="shared" si="3"/>
        <v>0.88204368700917746</v>
      </c>
      <c r="K11" s="23" t="s">
        <v>43</v>
      </c>
      <c r="L11" s="35" t="s">
        <v>42</v>
      </c>
      <c r="M11" s="18">
        <f t="shared" si="4"/>
        <v>0.33248010177594889</v>
      </c>
    </row>
    <row r="12" spans="1:14" ht="154.30000000000001" x14ac:dyDescent="0.4">
      <c r="A12" s="2">
        <v>6</v>
      </c>
      <c r="B12" s="4" t="s">
        <v>10</v>
      </c>
      <c r="C12" s="29">
        <v>212913.2</v>
      </c>
      <c r="D12" s="29">
        <v>222723.20000000001</v>
      </c>
      <c r="E12" s="30">
        <v>222723.20000000001</v>
      </c>
      <c r="F12" s="16">
        <v>211600.67200999998</v>
      </c>
      <c r="G12" s="9">
        <f t="shared" si="0"/>
        <v>-1312.5279900000314</v>
      </c>
      <c r="H12" s="41">
        <f t="shared" si="1"/>
        <v>0.99383538460743615</v>
      </c>
      <c r="I12" s="10">
        <f t="shared" si="2"/>
        <v>1.0460751141779843</v>
      </c>
      <c r="J12" s="10">
        <f t="shared" si="3"/>
        <v>0.95006120606205358</v>
      </c>
      <c r="K12" s="23"/>
      <c r="L12" s="35" t="s">
        <v>44</v>
      </c>
      <c r="M12" s="18">
        <f t="shared" si="4"/>
        <v>-6.1646153925638547E-3</v>
      </c>
    </row>
    <row r="13" spans="1:14" ht="56.7" customHeight="1" x14ac:dyDescent="0.4">
      <c r="A13" s="2">
        <v>7</v>
      </c>
      <c r="B13" s="4" t="s">
        <v>11</v>
      </c>
      <c r="C13" s="29">
        <v>15330.6</v>
      </c>
      <c r="D13" s="29">
        <v>13339.6</v>
      </c>
      <c r="E13" s="30">
        <v>13339.6</v>
      </c>
      <c r="F13" s="16">
        <v>13339.5954</v>
      </c>
      <c r="G13" s="9">
        <f t="shared" si="0"/>
        <v>-1991.0046000000002</v>
      </c>
      <c r="H13" s="41">
        <f t="shared" si="1"/>
        <v>0.87012872294626431</v>
      </c>
      <c r="I13" s="10">
        <f t="shared" si="2"/>
        <v>0.87012902299975214</v>
      </c>
      <c r="J13" s="10">
        <f t="shared" si="3"/>
        <v>0.99999965516207379</v>
      </c>
      <c r="K13" s="23" t="s">
        <v>45</v>
      </c>
      <c r="L13" s="38"/>
      <c r="M13" s="18">
        <f t="shared" si="4"/>
        <v>-0.12987127705373569</v>
      </c>
    </row>
    <row r="14" spans="1:14" ht="115.75" x14ac:dyDescent="0.4">
      <c r="A14" s="2">
        <v>8</v>
      </c>
      <c r="B14" s="4" t="s">
        <v>12</v>
      </c>
      <c r="C14" s="29">
        <v>26273.200000000001</v>
      </c>
      <c r="D14" s="29">
        <v>75555</v>
      </c>
      <c r="E14" s="30">
        <v>75555</v>
      </c>
      <c r="F14" s="16">
        <v>75554.568159999995</v>
      </c>
      <c r="G14" s="9">
        <f t="shared" si="0"/>
        <v>49281.368159999998</v>
      </c>
      <c r="H14" s="41">
        <f t="shared" si="1"/>
        <v>2.8757276677374661</v>
      </c>
      <c r="I14" s="10">
        <f t="shared" si="2"/>
        <v>2.8757441042583318</v>
      </c>
      <c r="J14" s="10">
        <f t="shared" si="3"/>
        <v>0.99999428442856186</v>
      </c>
      <c r="K14" s="23" t="s">
        <v>46</v>
      </c>
      <c r="L14" s="38"/>
      <c r="M14" s="18">
        <f t="shared" si="4"/>
        <v>1.8757276677374661</v>
      </c>
    </row>
    <row r="15" spans="1:14" ht="78.349999999999994" customHeight="1" x14ac:dyDescent="0.4">
      <c r="A15" s="2">
        <v>9</v>
      </c>
      <c r="B15" s="4" t="s">
        <v>13</v>
      </c>
      <c r="C15" s="29">
        <v>5052.8</v>
      </c>
      <c r="D15" s="29">
        <v>5601</v>
      </c>
      <c r="E15" s="30">
        <v>5601</v>
      </c>
      <c r="F15" s="16">
        <v>5600.7203099999997</v>
      </c>
      <c r="G15" s="9">
        <f t="shared" si="0"/>
        <v>547.92030999999952</v>
      </c>
      <c r="H15" s="41">
        <f t="shared" si="1"/>
        <v>1.1084389467226092</v>
      </c>
      <c r="I15" s="10">
        <f t="shared" si="2"/>
        <v>1.1084943001899936</v>
      </c>
      <c r="J15" s="10">
        <f t="shared" si="3"/>
        <v>0.99995006427423672</v>
      </c>
      <c r="K15" s="23" t="s">
        <v>47</v>
      </c>
      <c r="L15" s="39"/>
      <c r="M15" s="18">
        <f t="shared" si="4"/>
        <v>0.10843894672260923</v>
      </c>
    </row>
    <row r="16" spans="1:14" ht="37.75" customHeight="1" x14ac:dyDescent="0.4">
      <c r="A16" s="2">
        <v>10</v>
      </c>
      <c r="B16" s="4" t="s">
        <v>14</v>
      </c>
      <c r="C16" s="29">
        <v>305788.59999999998</v>
      </c>
      <c r="D16" s="29">
        <v>322452.3</v>
      </c>
      <c r="E16" s="30">
        <v>316698</v>
      </c>
      <c r="F16" s="16">
        <v>316577.34912000003</v>
      </c>
      <c r="G16" s="9">
        <f t="shared" si="0"/>
        <v>10788.749120000051</v>
      </c>
      <c r="H16" s="41">
        <f t="shared" si="1"/>
        <v>1.0352817244331542</v>
      </c>
      <c r="I16" s="10">
        <f t="shared" si="2"/>
        <v>1.0544941832363928</v>
      </c>
      <c r="J16" s="10">
        <f t="shared" si="3"/>
        <v>0.99961903491654513</v>
      </c>
      <c r="K16" s="34"/>
      <c r="L16" s="38"/>
      <c r="M16" s="18">
        <f t="shared" si="4"/>
        <v>3.5281724433154249E-2</v>
      </c>
    </row>
    <row r="17" spans="1:13" ht="44.25" customHeight="1" x14ac:dyDescent="0.4">
      <c r="A17" s="2">
        <v>11</v>
      </c>
      <c r="B17" s="4" t="s">
        <v>15</v>
      </c>
      <c r="C17" s="29">
        <v>500</v>
      </c>
      <c r="D17" s="29">
        <v>82.1</v>
      </c>
      <c r="E17" s="30">
        <v>82.1</v>
      </c>
      <c r="F17" s="16">
        <v>82.070030000000003</v>
      </c>
      <c r="G17" s="9">
        <f t="shared" si="0"/>
        <v>-417.92997000000003</v>
      </c>
      <c r="H17" s="41">
        <f t="shared" si="1"/>
        <v>0.16414006</v>
      </c>
      <c r="I17" s="10">
        <f t="shared" si="2"/>
        <v>0.16419999999999998</v>
      </c>
      <c r="J17" s="37">
        <f t="shared" si="3"/>
        <v>0.99963495736906227</v>
      </c>
      <c r="K17" s="33" t="s">
        <v>30</v>
      </c>
      <c r="L17" s="38"/>
      <c r="M17" s="18">
        <f t="shared" si="4"/>
        <v>-0.83585993999999997</v>
      </c>
    </row>
    <row r="18" spans="1:13" ht="90" x14ac:dyDescent="0.4">
      <c r="A18" s="2">
        <v>12</v>
      </c>
      <c r="B18" s="4" t="s">
        <v>16</v>
      </c>
      <c r="C18" s="29">
        <v>241802.8</v>
      </c>
      <c r="D18" s="29">
        <v>344798.3</v>
      </c>
      <c r="E18" s="30">
        <v>344798.3</v>
      </c>
      <c r="F18" s="16">
        <v>335907.03706</v>
      </c>
      <c r="G18" s="9">
        <f t="shared" si="0"/>
        <v>94104.237060000014</v>
      </c>
      <c r="H18" s="41">
        <f t="shared" si="1"/>
        <v>1.3891776152302622</v>
      </c>
      <c r="I18" s="10">
        <f t="shared" si="2"/>
        <v>1.4259483347587374</v>
      </c>
      <c r="J18" s="10">
        <f t="shared" si="3"/>
        <v>0.97421314739660847</v>
      </c>
      <c r="K18" s="23" t="s">
        <v>48</v>
      </c>
      <c r="L18" s="38"/>
      <c r="M18" s="18">
        <f t="shared" si="4"/>
        <v>0.38917761523026217</v>
      </c>
    </row>
    <row r="19" spans="1:13" ht="90" x14ac:dyDescent="0.4">
      <c r="A19" s="2">
        <v>13</v>
      </c>
      <c r="B19" s="4" t="s">
        <v>17</v>
      </c>
      <c r="C19" s="29">
        <v>7888.7</v>
      </c>
      <c r="D19" s="29">
        <v>12387.7</v>
      </c>
      <c r="E19" s="30">
        <v>12387.7</v>
      </c>
      <c r="F19" s="16">
        <v>12387.676750000001</v>
      </c>
      <c r="G19" s="9">
        <f t="shared" si="0"/>
        <v>4498.9767500000007</v>
      </c>
      <c r="H19" s="41">
        <f t="shared" si="1"/>
        <v>1.5703064826904307</v>
      </c>
      <c r="I19" s="10">
        <f t="shared" si="2"/>
        <v>1.5703094299440974</v>
      </c>
      <c r="J19" s="10">
        <f t="shared" si="3"/>
        <v>0.99999812313827419</v>
      </c>
      <c r="K19" s="34" t="s">
        <v>31</v>
      </c>
      <c r="L19" s="38"/>
      <c r="M19" s="18">
        <f t="shared" si="4"/>
        <v>0.57030648269043072</v>
      </c>
    </row>
    <row r="20" spans="1:13" ht="25.75" hidden="1" customHeight="1" x14ac:dyDescent="0.4">
      <c r="A20" s="2">
        <v>14</v>
      </c>
      <c r="B20" s="14" t="s">
        <v>4</v>
      </c>
      <c r="C20" s="5"/>
      <c r="D20" s="16"/>
      <c r="E20" s="30"/>
      <c r="F20" s="16"/>
      <c r="G20" s="9">
        <f t="shared" ref="G20:G22" si="5">SUM(F20-C20)</f>
        <v>0</v>
      </c>
      <c r="H20" s="41" t="e">
        <f t="shared" ref="H20:H22" si="6">SUM(F20/C20)</f>
        <v>#DIV/0!</v>
      </c>
      <c r="I20" s="10" t="e">
        <f t="shared" si="2"/>
        <v>#DIV/0!</v>
      </c>
      <c r="J20" s="10" t="e">
        <f t="shared" si="3"/>
        <v>#DIV/0!</v>
      </c>
      <c r="K20" s="20" t="s">
        <v>6</v>
      </c>
      <c r="L20" s="38"/>
      <c r="M20" s="18" t="e">
        <f t="shared" si="4"/>
        <v>#DIV/0!</v>
      </c>
    </row>
    <row r="21" spans="1:13" ht="27.75" customHeight="1" x14ac:dyDescent="0.4">
      <c r="A21" s="2">
        <v>14</v>
      </c>
      <c r="B21" s="7" t="s">
        <v>5</v>
      </c>
      <c r="C21" s="29">
        <v>145</v>
      </c>
      <c r="D21" s="29">
        <v>145</v>
      </c>
      <c r="E21" s="31">
        <v>145</v>
      </c>
      <c r="F21" s="32">
        <v>145</v>
      </c>
      <c r="G21" s="9">
        <f t="shared" si="5"/>
        <v>0</v>
      </c>
      <c r="H21" s="41">
        <f t="shared" si="1"/>
        <v>1</v>
      </c>
      <c r="I21" s="10">
        <f t="shared" si="2"/>
        <v>1</v>
      </c>
      <c r="J21" s="10">
        <f t="shared" si="3"/>
        <v>1</v>
      </c>
      <c r="K21" s="33"/>
      <c r="L21" s="38"/>
      <c r="M21" s="18">
        <f t="shared" si="4"/>
        <v>0</v>
      </c>
    </row>
    <row r="22" spans="1:13" ht="90" x14ac:dyDescent="0.4">
      <c r="A22" s="6">
        <v>15</v>
      </c>
      <c r="B22" s="17" t="s">
        <v>7</v>
      </c>
      <c r="C22" s="29">
        <v>92744.7</v>
      </c>
      <c r="D22" s="29">
        <v>154311.70000000001</v>
      </c>
      <c r="E22" s="30">
        <v>154311.70000000001</v>
      </c>
      <c r="F22" s="16">
        <v>151943.08956999998</v>
      </c>
      <c r="G22" s="9">
        <f t="shared" si="5"/>
        <v>59198.389569999985</v>
      </c>
      <c r="H22" s="37">
        <f t="shared" si="6"/>
        <v>1.6382940434332096</v>
      </c>
      <c r="I22" s="10">
        <f t="shared" si="2"/>
        <v>1.6638330815669253</v>
      </c>
      <c r="J22" s="10">
        <f t="shared" si="3"/>
        <v>0.98465048061812532</v>
      </c>
      <c r="K22" s="23" t="s">
        <v>51</v>
      </c>
      <c r="L22" s="38"/>
      <c r="M22" s="18">
        <f t="shared" si="4"/>
        <v>0.63829404343320961</v>
      </c>
    </row>
    <row r="23" spans="1:13" ht="38.6" x14ac:dyDescent="0.4">
      <c r="A23" s="2">
        <v>16</v>
      </c>
      <c r="B23" s="54" t="s">
        <v>39</v>
      </c>
      <c r="C23" s="29">
        <v>194.7</v>
      </c>
      <c r="D23" s="29">
        <v>180.7</v>
      </c>
      <c r="E23" s="55">
        <v>180.7</v>
      </c>
      <c r="F23" s="56">
        <v>180.7</v>
      </c>
      <c r="G23" s="9">
        <f t="shared" ref="G23" si="7">SUM(F23-C23)</f>
        <v>-14</v>
      </c>
      <c r="H23" s="37">
        <f t="shared" ref="H23" si="8">SUM(F23/C23)</f>
        <v>0.92809450436569085</v>
      </c>
      <c r="I23" s="10">
        <f t="shared" ref="I23" si="9">D23/C23</f>
        <v>0.92809450436569085</v>
      </c>
      <c r="J23" s="10">
        <f t="shared" ref="J23" si="10">F23/E23</f>
        <v>1</v>
      </c>
      <c r="K23" s="23" t="s">
        <v>49</v>
      </c>
      <c r="L23" s="38"/>
      <c r="M23" s="18"/>
    </row>
    <row r="24" spans="1:13" ht="30.75" customHeight="1" x14ac:dyDescent="0.4">
      <c r="A24" s="8"/>
      <c r="B24" s="15" t="s">
        <v>2</v>
      </c>
      <c r="C24" s="19">
        <f t="shared" ref="C24:D24" si="11">SUM(C7:C23)</f>
        <v>4006503.5000000009</v>
      </c>
      <c r="D24" s="19">
        <f t="shared" si="11"/>
        <v>5099710.6000000006</v>
      </c>
      <c r="E24" s="19">
        <f>SUM(E7:E23)</f>
        <v>5093956.3000000007</v>
      </c>
      <c r="F24" s="19">
        <f>SUM(F7:F23)</f>
        <v>4840092.432959999</v>
      </c>
      <c r="G24" s="11">
        <f>SUM(F24-C24)</f>
        <v>833588.93295999803</v>
      </c>
      <c r="H24" s="42">
        <f t="shared" si="1"/>
        <v>1.2080589553859113</v>
      </c>
      <c r="I24" s="12">
        <f t="shared" si="2"/>
        <v>1.2728581417687517</v>
      </c>
      <c r="J24" s="36">
        <f t="shared" si="3"/>
        <v>0.95016371321442206</v>
      </c>
      <c r="K24" s="21"/>
      <c r="L24" s="38"/>
      <c r="M24" s="18">
        <f t="shared" si="4"/>
        <v>0.20805895538591135</v>
      </c>
    </row>
    <row r="25" spans="1:13" x14ac:dyDescent="0.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x14ac:dyDescent="0.4">
      <c r="A26" s="1" t="s">
        <v>50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x14ac:dyDescent="0.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</sheetData>
  <mergeCells count="1">
    <mergeCell ref="A3:K3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2022-02-11T07:57:15Z</cp:lastPrinted>
  <dcterms:created xsi:type="dcterms:W3CDTF">2017-05-26T04:50:32Z</dcterms:created>
  <dcterms:modified xsi:type="dcterms:W3CDTF">2023-03-10T06:11:25Z</dcterms:modified>
</cp:coreProperties>
</file>