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budg03\Documents\Отчеты\Годовой отчет\2022\Исполнение бюджета годовое\2022 год\Дополнительные материалы к проекту Решения по отчету за 2021 год\"/>
    </mc:Choice>
  </mc:AlternateContent>
  <bookViews>
    <workbookView xWindow="0" yWindow="617" windowWidth="25783" windowHeight="12060"/>
  </bookViews>
  <sheets>
    <sheet name=" для открытого бюджета" sheetId="1" r:id="rId1"/>
  </sheets>
  <definedNames>
    <definedName name="_xlnm._FilterDatabase" localSheetId="0" hidden="1">' для открытого бюджета'!$A$3:$L$58</definedName>
    <definedName name="Z_0F4DC5C0_7956_4442_8C7B_32125D86E071_.wvu.FilterData" localSheetId="0" hidden="1">' для открытого бюджета'!$A$3:$L$58</definedName>
    <definedName name="Z_12186DB7_A8D5_4720_ACE0_ADDB9117C881_.wvu.FilterData" localSheetId="0" hidden="1">' для открытого бюджета'!$A$3:$L$58</definedName>
    <definedName name="Z_1239CEEA_B1B2_4CEF_ADD9_472DE63B73A9_.wvu.FilterData" localSheetId="0" hidden="1">' для открытого бюджета'!$A$3:$L$58</definedName>
    <definedName name="Z_1E2B9BDD_9034_4DF8_9C08_0B8E947EA2D4_.wvu.FilterData" localSheetId="0" hidden="1">' для открытого бюджета'!$A$3:$L$58</definedName>
    <definedName name="Z_22987E87_0A57_4BFB_A342_7B183692EFE4_.wvu.FilterData" localSheetId="0" hidden="1">' для открытого бюджета'!$A$3:$L$58</definedName>
    <definedName name="Z_25ACAABC_17D8_45A8_A141_9B3B239FE96A_.wvu.FilterData" localSheetId="0" hidden="1">' для открытого бюджета'!$A$3:$L$58</definedName>
    <definedName name="Z_2F15EE43_637F_461F_AE80_29D63FA7C427_.wvu.FilterData" localSheetId="0" hidden="1">' для открытого бюджета'!$A$3:$L$58</definedName>
    <definedName name="Z_34036D14_AF04_4DAA_A78E_4F50609565F4_.wvu.FilterData" localSheetId="0" hidden="1">' для открытого бюджета'!$A$3:$L$58</definedName>
    <definedName name="Z_4002FE1F_1EA4_49CB_A897_601103C41354_.wvu.FilterData" localSheetId="0" hidden="1">' для открытого бюджета'!$A$3:$L$58</definedName>
    <definedName name="Z_573AFBCD_63BA_4516_A539_E98349B1B78A_.wvu.FilterData" localSheetId="0" hidden="1">' для открытого бюджета'!$A$3:$L$58</definedName>
    <definedName name="Z_59BCB210_7C1D_4C71_BAD9_852664C6DE6E_.wvu.FilterData" localSheetId="0" hidden="1">' для открытого бюджета'!$A$3:$L$58</definedName>
    <definedName name="Z_59BCB210_7C1D_4C71_BAD9_852664C6DE6E_.wvu.PrintArea" localSheetId="0" hidden="1">' для открытого бюджета'!$A$1:$K$58</definedName>
    <definedName name="Z_59BCB210_7C1D_4C71_BAD9_852664C6DE6E_.wvu.PrintTitles" localSheetId="0" hidden="1">' для открытого бюджета'!$3:$4</definedName>
    <definedName name="Z_5A287481_9AFF_4599_A34F_A102FDD81E24_.wvu.FilterData" localSheetId="0" hidden="1">' для открытого бюджета'!$A$3:$L$58</definedName>
    <definedName name="Z_5A287481_9AFF_4599_A34F_A102FDD81E24_.wvu.PrintArea" localSheetId="0" hidden="1">' для открытого бюджета'!$A$1:$K$61</definedName>
    <definedName name="Z_60149D9D_4C79_4C29_9E4E_D28B4D0483C7_.wvu.FilterData" localSheetId="0" hidden="1">' для открытого бюджета'!$A$3:$L$58</definedName>
    <definedName name="Z_65A5410C_4CAD_4A3C_B16D_A660B4494E3D_.wvu.FilterData" localSheetId="0" hidden="1">' для открытого бюджета'!$A$3:$L$58</definedName>
    <definedName name="Z_6A2BC739_737E_4C1B_961B_4C7B661240C6_.wvu.FilterData" localSheetId="0" hidden="1">' для открытого бюджета'!$A$3:$L$58</definedName>
    <definedName name="Z_75A3D7DF_5823_472F_917D_7664CBB4F6FF_.wvu.FilterData" localSheetId="0" hidden="1">' для открытого бюджета'!$A$3:$L$58</definedName>
    <definedName name="Z_77C4418B_5BB1_407E_B78F_1908A33C3C73_.wvu.FilterData" localSheetId="0" hidden="1">' для открытого бюджета'!$A$3:$L$58</definedName>
    <definedName name="Z_9BD843FF_B424_4650_BD22_347CBEA4F3BE_.wvu.FilterData" localSheetId="0" hidden="1">' для открытого бюджета'!$A$3:$L$58</definedName>
    <definedName name="Z_C3E927B9_959D_4195_AEAC_C7AA7F2DFC1E_.wvu.FilterData" localSheetId="0" hidden="1">' для открытого бюджета'!$A$3:$L$58</definedName>
    <definedName name="Z_C9B16E77_1080_463F_87AA_CAB8F86A7F90_.wvu.FilterData" localSheetId="0" hidden="1">' для открытого бюджета'!$A$3:$L$58</definedName>
    <definedName name="Z_D4FF95C3_7EA9_427D_B24D_44BA30D2D6FB_.wvu.FilterData" localSheetId="0" hidden="1">' для открытого бюджета'!$A$3:$L$58</definedName>
    <definedName name="Z_D5D0C215_E36E_475D_BA10_4DB36BDB9DFB_.wvu.FilterData" localSheetId="0" hidden="1">' для открытого бюджета'!$A$3:$L$58</definedName>
    <definedName name="Z_DACE88A8_0540_4F4A_8B97_DD0CE1731219_.wvu.FilterData" localSheetId="0" hidden="1">' для открытого бюджета'!$A$3:$L$58</definedName>
    <definedName name="Z_DAF1491E_C925_4C9F_9A21_A7368BA13293_.wvu.FilterData" localSheetId="0" hidden="1">' для открытого бюджета'!$A$3:$L$58</definedName>
    <definedName name="Z_EFA94A0D_E33F_41AC_994A_43CF07509FE5_.wvu.FilterData" localSheetId="0" hidden="1">' для открытого бюджета'!$A$3:$L$58</definedName>
    <definedName name="_xlnm.Print_Titles" localSheetId="0">' для открытого бюджета'!$3:$4</definedName>
    <definedName name="_xlnm.Print_Area" localSheetId="0">' для открытого бюджета'!$A$1:$L$61</definedName>
  </definedNames>
  <calcPr calcId="162913"/>
</workbook>
</file>

<file path=xl/calcChain.xml><?xml version="1.0" encoding="utf-8"?>
<calcChain xmlns="http://schemas.openxmlformats.org/spreadsheetml/2006/main">
  <c r="J11" i="1" l="1"/>
  <c r="J15" i="1" l="1"/>
  <c r="E56" i="1" l="1"/>
  <c r="E53" i="1"/>
  <c r="E49" i="1"/>
  <c r="E43" i="1"/>
  <c r="E40" i="1"/>
  <c r="E33" i="1"/>
  <c r="E31" i="1"/>
  <c r="E26" i="1"/>
  <c r="E19" i="1"/>
  <c r="E16" i="1"/>
  <c r="E14" i="1"/>
  <c r="E5" i="1"/>
  <c r="C14" i="1"/>
  <c r="C16" i="1"/>
  <c r="C19" i="1"/>
  <c r="C26" i="1"/>
  <c r="C31" i="1"/>
  <c r="C33" i="1"/>
  <c r="C40" i="1"/>
  <c r="C43" i="1"/>
  <c r="C49" i="1"/>
  <c r="C53" i="1"/>
  <c r="E58" i="1" l="1"/>
  <c r="J57" i="1" l="1"/>
  <c r="J6" i="1"/>
  <c r="I57" i="1"/>
  <c r="I55" i="1"/>
  <c r="I54" i="1"/>
  <c r="I52" i="1"/>
  <c r="I51" i="1"/>
  <c r="I50" i="1"/>
  <c r="I48" i="1"/>
  <c r="I47" i="1"/>
  <c r="I46" i="1"/>
  <c r="I45" i="1"/>
  <c r="I44" i="1"/>
  <c r="I42" i="1"/>
  <c r="I41" i="1"/>
  <c r="I39" i="1"/>
  <c r="I38" i="1"/>
  <c r="I37" i="1"/>
  <c r="I36" i="1"/>
  <c r="I35" i="1"/>
  <c r="I34" i="1"/>
  <c r="I32" i="1"/>
  <c r="I30" i="1"/>
  <c r="I29" i="1"/>
  <c r="I28" i="1"/>
  <c r="I27" i="1"/>
  <c r="I25" i="1"/>
  <c r="I24" i="1"/>
  <c r="I23" i="1"/>
  <c r="I21" i="1"/>
  <c r="I20" i="1"/>
  <c r="I18" i="1"/>
  <c r="I17" i="1"/>
  <c r="I13" i="1"/>
  <c r="I12" i="1"/>
  <c r="I11" i="1"/>
  <c r="I10" i="1"/>
  <c r="I9" i="1"/>
  <c r="I8" i="1"/>
  <c r="I7" i="1"/>
  <c r="I6" i="1"/>
  <c r="H57" i="1"/>
  <c r="H55" i="1"/>
  <c r="H54" i="1"/>
  <c r="H52" i="1"/>
  <c r="H51" i="1"/>
  <c r="H50" i="1"/>
  <c r="H48" i="1"/>
  <c r="H47" i="1"/>
  <c r="H46" i="1"/>
  <c r="H45" i="1"/>
  <c r="H44" i="1"/>
  <c r="H42" i="1"/>
  <c r="H41" i="1"/>
  <c r="H39" i="1"/>
  <c r="H38" i="1"/>
  <c r="H37" i="1"/>
  <c r="H36" i="1"/>
  <c r="H35" i="1"/>
  <c r="H34" i="1"/>
  <c r="H32" i="1"/>
  <c r="H30" i="1"/>
  <c r="H28" i="1"/>
  <c r="H27" i="1"/>
  <c r="H25" i="1"/>
  <c r="H24" i="1"/>
  <c r="H23" i="1"/>
  <c r="H21" i="1"/>
  <c r="H20" i="1"/>
  <c r="H18" i="1"/>
  <c r="H17" i="1"/>
  <c r="H13" i="1"/>
  <c r="H12" i="1"/>
  <c r="H11" i="1"/>
  <c r="H10" i="1"/>
  <c r="H9" i="1"/>
  <c r="H8" i="1"/>
  <c r="H7" i="1"/>
  <c r="H6" i="1"/>
  <c r="M52" i="1" l="1"/>
  <c r="J52" i="1"/>
  <c r="G52" i="1"/>
  <c r="F49" i="1"/>
  <c r="H49" i="1" s="1"/>
  <c r="D49" i="1"/>
  <c r="I49" i="1" s="1"/>
  <c r="J45" i="1"/>
  <c r="M45" i="1"/>
  <c r="G45" i="1"/>
  <c r="F43" i="1"/>
  <c r="H43" i="1" s="1"/>
  <c r="D43" i="1"/>
  <c r="I43" i="1" s="1"/>
  <c r="G34" i="1"/>
  <c r="G30" i="1"/>
  <c r="G28" i="1"/>
  <c r="G27" i="1"/>
  <c r="G20" i="1"/>
  <c r="M57" i="1"/>
  <c r="J55" i="1"/>
  <c r="M55" i="1"/>
  <c r="J54" i="1"/>
  <c r="M54" i="1"/>
  <c r="J51" i="1"/>
  <c r="M51" i="1"/>
  <c r="J50" i="1"/>
  <c r="M50" i="1"/>
  <c r="J48" i="1"/>
  <c r="M48" i="1"/>
  <c r="J47" i="1"/>
  <c r="M47" i="1"/>
  <c r="J46" i="1"/>
  <c r="M46" i="1"/>
  <c r="J44" i="1"/>
  <c r="M44" i="1"/>
  <c r="J42" i="1"/>
  <c r="M42" i="1"/>
  <c r="J41" i="1"/>
  <c r="M41" i="1"/>
  <c r="J39" i="1"/>
  <c r="M39" i="1"/>
  <c r="J38" i="1"/>
  <c r="M38" i="1"/>
  <c r="J37" i="1"/>
  <c r="M37" i="1"/>
  <c r="J36" i="1"/>
  <c r="M36" i="1"/>
  <c r="J35" i="1"/>
  <c r="M35" i="1"/>
  <c r="J34" i="1"/>
  <c r="M34" i="1"/>
  <c r="J32" i="1"/>
  <c r="M32" i="1"/>
  <c r="J30" i="1"/>
  <c r="M30" i="1"/>
  <c r="M29" i="1"/>
  <c r="J28" i="1"/>
  <c r="M28" i="1"/>
  <c r="J27" i="1"/>
  <c r="M27" i="1"/>
  <c r="J25" i="1"/>
  <c r="M25" i="1"/>
  <c r="J24" i="1"/>
  <c r="M24" i="1"/>
  <c r="J23" i="1"/>
  <c r="M23" i="1"/>
  <c r="J22" i="1"/>
  <c r="M22" i="1"/>
  <c r="J21" i="1"/>
  <c r="M21" i="1"/>
  <c r="J20" i="1"/>
  <c r="M20" i="1"/>
  <c r="J18" i="1"/>
  <c r="M18" i="1"/>
  <c r="J17" i="1"/>
  <c r="M17" i="1"/>
  <c r="J13" i="1"/>
  <c r="M13" i="1"/>
  <c r="M12" i="1"/>
  <c r="M11" i="1"/>
  <c r="J10" i="1"/>
  <c r="M10" i="1"/>
  <c r="J9" i="1"/>
  <c r="M9" i="1"/>
  <c r="J8" i="1"/>
  <c r="M8" i="1"/>
  <c r="J7" i="1"/>
  <c r="M7" i="1"/>
  <c r="G6" i="1"/>
  <c r="M6" i="1"/>
  <c r="G29" i="1" l="1"/>
  <c r="H29" i="1"/>
  <c r="J29" i="1"/>
  <c r="G13" i="1" l="1"/>
  <c r="F33" i="1"/>
  <c r="H33" i="1" s="1"/>
  <c r="D33" i="1"/>
  <c r="I33" i="1" s="1"/>
  <c r="G37" i="1"/>
  <c r="M33" i="1" l="1"/>
  <c r="J33" i="1"/>
  <c r="G36" i="1"/>
  <c r="G57" i="1" l="1"/>
  <c r="G55" i="1"/>
  <c r="G54" i="1"/>
  <c r="G51" i="1"/>
  <c r="G50" i="1"/>
  <c r="G48" i="1"/>
  <c r="G47" i="1"/>
  <c r="G46" i="1"/>
  <c r="G44" i="1"/>
  <c r="G42" i="1"/>
  <c r="G41" i="1"/>
  <c r="G39" i="1"/>
  <c r="G38" i="1"/>
  <c r="G35" i="1"/>
  <c r="G32" i="1"/>
  <c r="G25" i="1"/>
  <c r="G24" i="1"/>
  <c r="G23" i="1"/>
  <c r="G22" i="1"/>
  <c r="G21" i="1"/>
  <c r="G18" i="1"/>
  <c r="G17" i="1"/>
  <c r="G15" i="1"/>
  <c r="G12" i="1"/>
  <c r="G11" i="1"/>
  <c r="G10" i="1"/>
  <c r="G9" i="1"/>
  <c r="G8" i="1"/>
  <c r="G7" i="1"/>
  <c r="G43" i="1" l="1"/>
  <c r="G49" i="1"/>
  <c r="G33" i="1"/>
  <c r="C5" i="1" l="1"/>
  <c r="D5" i="1"/>
  <c r="F5" i="1"/>
  <c r="J5" i="1" s="1"/>
  <c r="D14" i="1"/>
  <c r="F14" i="1"/>
  <c r="J14" i="1" s="1"/>
  <c r="M15" i="1"/>
  <c r="D16" i="1"/>
  <c r="I16" i="1" s="1"/>
  <c r="F16" i="1"/>
  <c r="H16" i="1" s="1"/>
  <c r="D19" i="1"/>
  <c r="I19" i="1" s="1"/>
  <c r="F19" i="1"/>
  <c r="H19" i="1" s="1"/>
  <c r="D26" i="1"/>
  <c r="I26" i="1" s="1"/>
  <c r="F26" i="1"/>
  <c r="D31" i="1"/>
  <c r="I31" i="1" s="1"/>
  <c r="F31" i="1"/>
  <c r="H31" i="1" s="1"/>
  <c r="D40" i="1"/>
  <c r="I40" i="1" s="1"/>
  <c r="F40" i="1"/>
  <c r="H40" i="1" s="1"/>
  <c r="J43" i="1"/>
  <c r="D53" i="1"/>
  <c r="I53" i="1" s="1"/>
  <c r="F53" i="1"/>
  <c r="H53" i="1" s="1"/>
  <c r="C56" i="1"/>
  <c r="D56" i="1"/>
  <c r="F56" i="1"/>
  <c r="J56" i="1" l="1"/>
  <c r="H56" i="1"/>
  <c r="J26" i="1"/>
  <c r="H26" i="1"/>
  <c r="I56" i="1"/>
  <c r="I5" i="1"/>
  <c r="H5" i="1"/>
  <c r="M43" i="1"/>
  <c r="M56" i="1"/>
  <c r="M49" i="1"/>
  <c r="J49" i="1"/>
  <c r="M19" i="1"/>
  <c r="J19" i="1"/>
  <c r="M53" i="1"/>
  <c r="J53" i="1"/>
  <c r="M16" i="1"/>
  <c r="J16" i="1"/>
  <c r="J40" i="1"/>
  <c r="M40" i="1"/>
  <c r="J31" i="1"/>
  <c r="M31" i="1"/>
  <c r="M26" i="1"/>
  <c r="G53" i="1"/>
  <c r="G40" i="1"/>
  <c r="G5" i="1"/>
  <c r="G26" i="1"/>
  <c r="G56" i="1"/>
  <c r="G31" i="1"/>
  <c r="G19" i="1"/>
  <c r="G16" i="1"/>
  <c r="M14" i="1"/>
  <c r="G14" i="1"/>
  <c r="C58" i="1"/>
  <c r="F58" i="1"/>
  <c r="J58" i="1" s="1"/>
  <c r="D58" i="1"/>
  <c r="I58" i="1" l="1"/>
  <c r="M58" i="1" s="1"/>
  <c r="H58" i="1"/>
  <c r="G58" i="1"/>
</calcChain>
</file>

<file path=xl/sharedStrings.xml><?xml version="1.0" encoding="utf-8"?>
<sst xmlns="http://schemas.openxmlformats.org/spreadsheetml/2006/main" count="165" uniqueCount="159">
  <si>
    <t>Итого</t>
  </si>
  <si>
    <t>1301</t>
  </si>
  <si>
    <t>Обслуживание государственного внутреннего и муниципального долга</t>
  </si>
  <si>
    <t>1300</t>
  </si>
  <si>
    <t>ОБСЛУЖИВАНИЕ ГОСУДАРСТВЕННОГО И МУНИЦИПАЛЬНОГО ДОЛГА</t>
  </si>
  <si>
    <t>1202</t>
  </si>
  <si>
    <t>Периодическая печать и издательства</t>
  </si>
  <si>
    <t>1200</t>
  </si>
  <si>
    <t>СРЕДСТВА МАССОВОЙ ИНФОРМАЦИИ</t>
  </si>
  <si>
    <t>Массовый спорт</t>
  </si>
  <si>
    <t>1100</t>
  </si>
  <si>
    <t>ФИЗИЧЕСКАЯ КУЛЬТУРА И СПОРТ</t>
  </si>
  <si>
    <t>1006</t>
  </si>
  <si>
    <t>Другие вопросы в области социальной политики</t>
  </si>
  <si>
    <t>1004</t>
  </si>
  <si>
    <t>Охрана семьи и детства</t>
  </si>
  <si>
    <t>1003</t>
  </si>
  <si>
    <t>Социальное обеспечение населения</t>
  </si>
  <si>
    <t>1001</t>
  </si>
  <si>
    <t>Пенсионное обеспечение</t>
  </si>
  <si>
    <t>1000</t>
  </si>
  <si>
    <t>СОЦИАЛЬНАЯ ПОЛИТИКА</t>
  </si>
  <si>
    <t>0804</t>
  </si>
  <si>
    <t>Другие вопросы в области культуры, кинематографии</t>
  </si>
  <si>
    <t>0801</t>
  </si>
  <si>
    <t>Культура</t>
  </si>
  <si>
    <t>0800</t>
  </si>
  <si>
    <t>КУЛЬТУРА, КИНЕМАТОГРАФИЯ</t>
  </si>
  <si>
    <t>0709</t>
  </si>
  <si>
    <t>Другие вопросы в области образования</t>
  </si>
  <si>
    <t>0707</t>
  </si>
  <si>
    <t>Молодежная политика и оздоровление детей</t>
  </si>
  <si>
    <t>0702</t>
  </si>
  <si>
    <t>Общее образование</t>
  </si>
  <si>
    <t>0701</t>
  </si>
  <si>
    <t>Дошкольное образование</t>
  </si>
  <si>
    <t>0700</t>
  </si>
  <si>
    <t>ОБРАЗОВАНИЕ</t>
  </si>
  <si>
    <t>0605</t>
  </si>
  <si>
    <t>Другие вопросы в области охраны окружающей среды</t>
  </si>
  <si>
    <t>0600</t>
  </si>
  <si>
    <t>ОХРАНА ОКРУЖАЮЩЕЙ СРЕДЫ</t>
  </si>
  <si>
    <t>0505</t>
  </si>
  <si>
    <t>Другие вопросы в области жилищно-коммунального хозяйства</t>
  </si>
  <si>
    <t>0503</t>
  </si>
  <si>
    <t>Благоустройство</t>
  </si>
  <si>
    <t>0502</t>
  </si>
  <si>
    <t>Коммунальное хозяйство</t>
  </si>
  <si>
    <t>0501</t>
  </si>
  <si>
    <t>Жилищное хозяйство</t>
  </si>
  <si>
    <t>0500</t>
  </si>
  <si>
    <t>ЖИЛИЩНО-КОММУНАЛЬНОЕ ХОЗЯЙСТВО</t>
  </si>
  <si>
    <t>0412</t>
  </si>
  <si>
    <t>Другие вопросы в области национальной экономики</t>
  </si>
  <si>
    <t>0409</t>
  </si>
  <si>
    <t>Дорожное хозяйство (дорожные фонды)</t>
  </si>
  <si>
    <t>0408</t>
  </si>
  <si>
    <t>Транспорт</t>
  </si>
  <si>
    <t>0405</t>
  </si>
  <si>
    <t>Сельское хозяйство и рыболовство</t>
  </si>
  <si>
    <t>0401</t>
  </si>
  <si>
    <t>Общеэкономические вопросы</t>
  </si>
  <si>
    <t>0400</t>
  </si>
  <si>
    <t>НАЦИОНАЛЬНАЯ ЭКОНОМИКА</t>
  </si>
  <si>
    <t>0314</t>
  </si>
  <si>
    <t>Другие вопросы в области национальной безопасности и правоохранительной деятельности</t>
  </si>
  <si>
    <t>0300</t>
  </si>
  <si>
    <t>НАЦИОНАЛЬНАЯ БЕЗОПАСНОСТЬ И ПРАВООХРАНИТЕЛЬНАЯ ДЕЯТЕЛЬНОСТЬ</t>
  </si>
  <si>
    <t>0203</t>
  </si>
  <si>
    <t>Мобилизационная и вневойсковая подготовка</t>
  </si>
  <si>
    <t>0200</t>
  </si>
  <si>
    <t>НАЦИОНАЛЬНАЯ ОБОРОНА</t>
  </si>
  <si>
    <t>0113</t>
  </si>
  <si>
    <t>Другие общегосударственные вопросы</t>
  </si>
  <si>
    <t>0111</t>
  </si>
  <si>
    <t>Резервные фонды</t>
  </si>
  <si>
    <t>0107</t>
  </si>
  <si>
    <t>Обеспечение проведения выборов и референдумов</t>
  </si>
  <si>
    <t>0106</t>
  </si>
  <si>
    <t>Обеспечение деятельности финансовых, налоговых и таможенных органов и органов финансового (финансово-бюджетного) надзора</t>
  </si>
  <si>
    <t>0105</t>
  </si>
  <si>
    <t>Судебная система</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</si>
  <si>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</si>
  <si>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</si>
  <si>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</si>
  <si>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</si>
  <si>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0102</t>
  </si>
  <si>
    <t>Функционирование высшего должностного лица субъекта Российской Федерации и муниципального образования</t>
  </si>
  <si>
    <t>0100</t>
  </si>
  <si>
    <t>ОБЩЕГОСУДАРСТВЕННЫЕ ВОПРОСЫ</t>
  </si>
  <si>
    <t>1</t>
  </si>
  <si>
    <t>Наименование расходов</t>
  </si>
  <si>
    <t xml:space="preserve">  </t>
  </si>
  <si>
    <t>Телевидение и радиовещание</t>
  </si>
  <si>
    <t>Физическая культура</t>
  </si>
  <si>
    <t>0407</t>
  </si>
  <si>
    <t>Лесное хозяйство</t>
  </si>
  <si>
    <t>0703</t>
  </si>
  <si>
    <t>Дополнительное образование детей</t>
  </si>
  <si>
    <t>0705</t>
  </si>
  <si>
    <t>Профессиональная подготовка, переподготовка и повышение квалификации</t>
  </si>
  <si>
    <t>Код раздела, подраздела</t>
  </si>
  <si>
    <t>тыс.рублей</t>
  </si>
  <si>
    <t>Социальное обслуживание населения</t>
  </si>
  <si>
    <t>Спорт высших достижений</t>
  </si>
  <si>
    <t>Показатели уточненной сводной бюджетной росписи</t>
  </si>
  <si>
    <t>% кассового исполнения (к первоначальному плану)</t>
  </si>
  <si>
    <t>7=6-3</t>
  </si>
  <si>
    <t>8=6/3</t>
  </si>
  <si>
    <t>9=4/3</t>
  </si>
  <si>
    <t>10=6/5</t>
  </si>
  <si>
    <t>% кассового исполнения от уточненной сводной бюджетной росписи</t>
  </si>
  <si>
    <t>Защита населения и территории от чрезвычайных ситуаций природного и техногенного характера, пожарная безопасность</t>
  </si>
  <si>
    <t>0310</t>
  </si>
  <si>
    <t>Отклонение исполнения от первоначального плана на 2021 год</t>
  </si>
  <si>
    <t>Пояснение различий между первоначально утвержденными показателями расходов и фактическими значениями в случаях, если такие отклонения составили 5% и более как в большую, так и в меньшую сторону от первоначального бюджета</t>
  </si>
  <si>
    <t xml:space="preserve">Увеличение обусловлено выделением средств на обеспечение деятельности органов местного самоуправления (текущее содержание здания, приобретение запчастей и ГСМ для служебных автомобилей), выделением средств на выполнение функций органов местного самоуправления, выделением средств из резервного фонда МО ГО "Охинский" </t>
  </si>
  <si>
    <t>Сняты бюджетные ассигнования из областного бюджета на реализацию Закона Сахалинской области от 3 августа 2009 года № 80-ЗО "О наделении органов местного самоуправления государственными полномочиями Сахалинской области по опеке и попечительству"</t>
  </si>
  <si>
    <t>В связи с увеличением потребности в средствах на размещение материалов в эфире телевещания</t>
  </si>
  <si>
    <t xml:space="preserve">В связи с выделением средств на дополнительную потребность на размещение материалов в печатных средствах массовой информации
</t>
  </si>
  <si>
    <t>В связи с сокращением потребности по процентным платежам по муниципальному долгу</t>
  </si>
  <si>
    <t xml:space="preserve">Расходы распределяются по соответствующим целям предоставления средств из резервного фонда и отнесены на другие разделы и подразделы, в связи с сокращением бюджетных ассигнований резервного фонда </t>
  </si>
  <si>
    <t xml:space="preserve">В связи увеличением расходов на муниципальную программу "Совершенствование системы управления муниципальным имуществом в муниципальном образовании городской округ "Охинский", увеличением расходов за счет областного и местного бюджета на муниципальную программу "Поддержка и развитие малого и среднего предпринимательства в муниципальном образовании городской округ "Охинский" </t>
  </si>
  <si>
    <t>В связи с сокращением расходов на реализацию муниципальной программы "Развитие образования в муниципальном образовании городской округ "Охинский", связанных с сокращением субвенции на реализацию Закона Сахалинской области от 8 октября 2008 года № 98-ЗО "О наделении органов местного самоуправления государственными полномочиями Сахалинской области по обеспечению питанием и молоком обучающихся в образовательных организациях"</t>
  </si>
  <si>
    <t>В связи с увеличением расходов на реализацию муниципальной программы "Развитие образования в муниципальном образовании городской округ "Охинский", связанных с увеличением субвенции на реализацию Закона Сахалинской области от 3 августа 2009 года № 80-ЗО "О наделении органов местного самоуправления государственными полномочиями Сахалинской области по опеке и попечительству"</t>
  </si>
  <si>
    <t xml:space="preserve">Проведение довыборов депутата Собрания муниципального образования, выделением средств из резервного фонда МО ГО "Охинский" </t>
  </si>
  <si>
    <t>Пояснение различий между уточненным планом по расходам и кассовым исполнением в случаях, если такие отклонения составили 5% и более как в большую, так и в меньшую сторону</t>
  </si>
  <si>
    <t>В связи с остатком бюджетных ассигнований за счет федерального бюджета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</si>
  <si>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Информация к отчету об исполнении  
бюджета муниципального образования городской округ
"Охинский" за 2022 год </t>
  </si>
  <si>
    <t>Сведения о фактически произведенных расходах бюджета  муниципального образования городской округ "Охинский" за 2022 год по разделам и подразделам в сравнении с первоначально утвержденными решением о бюджете значениями и с уточненными значениями с учетом внесенных изменений</t>
  </si>
  <si>
    <t>3</t>
  </si>
  <si>
    <t xml:space="preserve">Утверждено Решением о бюджете от 26.12.2022 № 6.65-1 </t>
  </si>
  <si>
    <t xml:space="preserve">Первоначальные плановые назначения, утвержденные решением Собрания от 23.12.2021 № 6.50-1 </t>
  </si>
  <si>
    <t>Исполнение расходов за 2022 год</t>
  </si>
  <si>
    <t>% исполнения уточненного плана (в ред. Решения №6.65-1) от первоначального плана</t>
  </si>
  <si>
    <t>В связи с выделением средств из резервного фонда МО ГО "Охинский" на приобретение питания для граждан РФ, подлежащих призыву на военную службу по мобилизации</t>
  </si>
  <si>
    <t>х</t>
  </si>
  <si>
    <t>В связи с выделением средств из резервного фонда Правительства Сахалинской области на финансовое обеспечение мер по ликвидации ландшафтных (природных) пожаров</t>
  </si>
  <si>
    <t>В связи с увеличением расходов на реализацию муниципальной программы "Развитие физической культуры, спорта и повышение эффективности молодежной политики в МО ГО "Охинский" (приобретение и монтаж системы видеонаблюдения на мемориальном комплексе "Вечный огонь" по ул. Ленина в г. Оха Сахалинской области)</t>
  </si>
  <si>
    <t>В связи с сокращением средств из областного бюджета на реализацию  муниципальной программы "Развитие сельского хозяйства муниципального образования городской округ "Охинский" в части выделения субсидии на развитие агропромышленного комплекса</t>
  </si>
  <si>
    <t>В связи с выделением средств на реализацию муниципальной программы "Совершенствование системы управления муниципальным имуществом в муниципальном образовании городской округ "Охинский" на внесение изменений в лесохозяйственный регламент городских лесов г. Оха МО городской округ "Охинский"</t>
  </si>
  <si>
    <t xml:space="preserve">В связи с выделением дополнительных средств из областного и местного бюджета на реализацию муниципальной программы "Обеспечение населения муниципального образования городской округ "Охинский" качественным жильем" на денежное возмещение за изымаемые жилые помещения, переселение граждан из аварийного жилья, на реализацию муниципальной программы "Обеспечение населения муниципального образования городской округ "Охинский" качественными услугами ЖКХ" на капитальный ремонт жилищного фонда многоквартирных домов, на возмещение недополученных доходов в связи с производством (реализацией) товаров, выполнением работ, услуг в сфере ЖКХ (пустующее жилье), с увеличением расходов  по программе "Совершенствование системы управления муниципальным имуществом в муниципальном образовании городской округ "Охинский" на ремонт имущества, находящегося в собственности МО городской округ "Охинский" </t>
  </si>
  <si>
    <t>Остаток бюджетных ассигнований по программе "Обеспечение населения муниципального образования городской округ "Охинский" качественным жильем" по субсидии на софинансирование капитальных вложений в объекты муниципальной собственности для предоставления благоустроенного жилья гражданам, проживающим в жилом фонде, поврежденном в результате землетрясения</t>
  </si>
  <si>
    <t>Остаток бюджетных ассигнований по программе "Обеспечение населения муниципального образования городской округ "Охинский" качественными услугами ЖКХ" расходы на приобретение трансформатора для ПС 35/6кВ "Медвежье озеро", расходы на приобретение контейнеров для раздельного накопления твердых коммунальных отходов</t>
  </si>
  <si>
    <t>В связи с сокращением расходов на реализацию муниципальной программы "Совершенствование муниципального управления", связанных с сокращением субвенции на реализацию Закона Сахалинской области от 15.05.2015 № 31-ЗО "О наделении органов местного самоуправления государственными полномочиями Сахалинской области в сфере защиты исконной среды обитания, традиционных образа жизни, хозяйственной деятельности и промыслов коренных малочисленных народов Севера, проживающих на территории Сахалинской области", субсидии на возмещение затрат в связи с оказанием услуг при осуществлении перевозок пассажиров автомобильным транспортом общего пользования</t>
  </si>
  <si>
    <t>В связи  с выделением средств на реализацию муниципальной программы "Формирование современной городской среды на территории муниципального образования городской округ "Охинский"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на приобретение и установку стелы «Город трудовой доблести», на благоустройство территорий многоквартирных жилых домов, на благоустройство сквера у памятникам воинам-охинцам, павшим в годы Великой Отечественной войны</t>
  </si>
  <si>
    <t>В связи с увеличением средств из областного и местного бюджета на реализацию муниципальной программы "Развитие образования в муниципальном образовании городской округ "Охинский" на капитальный ремонт МБДОУ детский сад №7 "Журавушка" г. Охи (замена существующей скатной кровли, монтаж фасада здания), МБДОУ ЦРР детский сад № 8 «Буратино» г. Охи (замена существующей скатной кровли), а также выделением субвенции на реализацию Закона Сахалинской области от 18 марта 2014 года № 9-ЗО "Об образовании в Сахалинской области"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Сахалинской области</t>
  </si>
  <si>
    <t>В связи с увеличением средств из областного и местного бюджета на реализацию муниципальной программы "Развитие образования в муниципальном образовании городской округ "Охинский" субсидия на реализацию мероприятий по модернизации школьных систем образования, а также выделением субвенции на реализацию Закона Сахалинской области от 18 марта 2014 года № 9-ЗО "Об образовании в Сахалинской области" в части обеспечения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обеспечения дополнительного образования детей в муниципальных общеобразовательных организациях Сахалинской области</t>
  </si>
  <si>
    <t>В связи с сокращением расходов на повышение квалификации</t>
  </si>
  <si>
    <t>В связи с сокращением расходов на организацию мероприятий по охране окружающей среды в границах муниципального образования городской округ «Охинский»</t>
  </si>
  <si>
    <t>Остаток бюджетных ассигнований по программе "Развитие образования в муниципальном образовании городской округ "Охинский" субсидия на реализацию мероприятий по модернизации школьных систем образования</t>
  </si>
  <si>
    <t>В связи с увеличением расходов на реализацию муниципальной программы "Развитие образования в муниципальном образовании городской округ "Охинский" по мероприятию создание муниципальной системы выявления одаренных детей, в том числе проведение муниципальных мероприятий, участие в областных мероприятиях: конкурсы, фестивали, игры, конференции, викторины, соревнования, реализация проектов, предметные олимпиады и др., на обеспечение гарантированного своевременного и безопасного подвоза детей, проживающих на удалении от места обучения; выделение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t>
  </si>
  <si>
    <t>В связи с увеличением расходов на реализацию муниципальной программы "Развитие культуры в муниципальном образовании городской округ "Охинский" по мероприятию развитие социально-культурной деятельности</t>
  </si>
  <si>
    <t>В связи с выделением из резервного фонда материальной помощи гражданам оказавшимся в трудной жизненной ситуации</t>
  </si>
  <si>
    <t>В связи с увеличением расходов на реализацию муниципальной программы "Развитие физической культуры, спорта и повышение эффективности молодежной политики в МО ГО "Охинский", увеличением расходов на укрепление материально-технической базы, обеспечение деятельности (оказание услуг) муниципальных учреждений</t>
  </si>
  <si>
    <t>В связи с выделением средств из областного и местного бюджета на реализацию муниципальной программы "Развитие физической культуры, спорта и повышение эффективности молодежной политики в МО ГО "Охинский" на капитальный ремонт МАУ СОК "Дельфин" (малая чаша, кровля), сокращение расходов на реконструкцию стадиона ОСП ДЮСШ г. Охи</t>
  </si>
  <si>
    <t>В связи с увеличением расходов на обеспечение деятельности (оказание услуг) муниципальных учреждений, в связи с увеличением расходов на укрепление материально-технической базы учреждений спортивной направленности и учреждений отраслевого образования, обеспечение реализации программ спортивной подготовки физкультурно-спортивных учреждений</t>
  </si>
  <si>
    <t>В связи с выделением средств на реализацию муниципальной программы "Совершенствование и развитие дорожного хозяйства, повышение безопасности дорожного движения в муниципальном образовании городской округ "Охинский" (приобретение специальной техники  (универсальный погрузчик) для осуществления дорожной деятельности), на реализацию муниципальной программы "Формирование современной городской среды на территории муниципального образования городской округ "Охинский" (капитальный ремонт дворовых территорий многоквартирных домов, проездов к дворовым территориям многоквартирных домов населенных пунктов)</t>
  </si>
  <si>
    <t>Основое увеличение плановых назначений связано с предоставлением дополнительных безвозмездных поступлений из областного бюджета, увеличением расходов за счет остатков по налоговым и неналоговым доходам по состоянию на 01.01.2022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</si>
</sst>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0.0_ ;\-#,##0.0\ "/>
    <numFmt numFmtId="167" formatCode="0.0%"/>
  </numFmts>
  <fonts count="33" x14ac:knownFonts="1">
    <font>
      <sz val="11"/>
      <color theme="1"/>
      <name val="Calibri"/>
      <family val="2"/>
      <charset val="204"/>
      <scheme val="minor"/>
    </font>
    <font>
      <sz val="11"/>
      <color rgb="FFFF0000"/>
      <name val="Calibri"/>
      <family val="2"/>
      <charset val="204"/>
      <scheme val="minor"/>
    </font>
    <font>
      <b/>
      <sz val="11"/>
      <color rgb="FFC00000"/>
      <name val="Calibri"/>
      <family val="2"/>
      <charset val="204"/>
      <scheme val="minor"/>
    </font>
    <font>
      <b/>
      <sz val="11"/>
      <color rgb="FF7030A0"/>
      <name val="Calibri"/>
      <family val="2"/>
      <charset val="204"/>
      <scheme val="minor"/>
    </font>
    <font>
      <sz val="12"/>
      <color theme="1"/>
      <name val="Calibri"/>
      <family val="2"/>
      <charset val="204"/>
      <scheme val="minor"/>
    </font>
    <font>
      <sz val="10"/>
      <name val="Times New Roman"/>
      <family val="1"/>
      <charset val="204"/>
    </font>
    <font>
      <b/>
      <sz val="10"/>
      <color rgb="FFC00000"/>
      <name val="Times New Roman"/>
      <family val="1"/>
      <charset val="204"/>
    </font>
    <font>
      <b/>
      <sz val="10"/>
      <color rgb="FF7030A0"/>
      <name val="Times New Roman"/>
      <family val="1"/>
      <charset val="204"/>
    </font>
    <font>
      <sz val="12"/>
      <name val="Times New Roman"/>
      <family val="1"/>
      <charset val="204"/>
    </font>
    <font>
      <sz val="10"/>
      <color rgb="FFFF0000"/>
      <name val="Times New Roman"/>
      <family val="1"/>
      <charset val="204"/>
    </font>
    <font>
      <sz val="8"/>
      <name val="Arial"/>
      <family val="2"/>
      <charset val="204"/>
    </font>
    <font>
      <sz val="14"/>
      <name val="Times New Roman"/>
      <family val="1"/>
      <charset val="204"/>
    </font>
    <font>
      <sz val="12"/>
      <color rgb="FFFF0000"/>
      <name val="Times New Roman"/>
      <family val="1"/>
      <charset val="204"/>
    </font>
    <font>
      <b/>
      <sz val="12"/>
      <color rgb="FFFF0000"/>
      <name val="Times New Roman"/>
      <family val="1"/>
      <charset val="204"/>
    </font>
    <font>
      <b/>
      <sz val="12"/>
      <name val="Times New Roman"/>
      <family val="1"/>
      <charset val="204"/>
    </font>
    <font>
      <sz val="12"/>
      <color theme="1"/>
      <name val="Times New Roman"/>
      <family val="1"/>
      <charset val="204"/>
    </font>
    <font>
      <sz val="10"/>
      <color rgb="FF0070C0"/>
      <name val="Times New Roman"/>
      <family val="1"/>
      <charset val="204"/>
    </font>
    <font>
      <sz val="11"/>
      <name val="Times New Roman"/>
      <family val="1"/>
      <charset val="204"/>
    </font>
    <font>
      <b/>
      <sz val="11"/>
      <name val="Times New Roman"/>
      <family val="1"/>
      <charset val="204"/>
    </font>
    <font>
      <sz val="10"/>
      <color rgb="FF00B0F0"/>
      <name val="Times New Roman"/>
      <family val="1"/>
      <charset val="204"/>
    </font>
    <font>
      <sz val="10"/>
      <color theme="6" tint="-0.499984740745262"/>
      <name val="Times New Roman"/>
      <family val="1"/>
      <charset val="204"/>
    </font>
    <font>
      <sz val="14"/>
      <color rgb="FFFF0000"/>
      <name val="Times New Roman"/>
      <family val="1"/>
      <charset val="204"/>
    </font>
    <font>
      <b/>
      <sz val="16"/>
      <color rgb="FF7030A0"/>
      <name val="Times New Roman"/>
      <family val="1"/>
      <charset val="204"/>
    </font>
    <font>
      <sz val="11"/>
      <color theme="1"/>
      <name val="Times New Roman"/>
      <family val="1"/>
      <charset val="204"/>
    </font>
    <font>
      <sz val="11"/>
      <name val="Calibri"/>
      <family val="2"/>
      <scheme val="minor"/>
    </font>
    <font>
      <sz val="10"/>
      <color rgb="FF000000"/>
      <name val="Arial Cyr"/>
    </font>
    <font>
      <b/>
      <sz val="12"/>
      <color rgb="FF000000"/>
      <name val="Arial Cyr"/>
    </font>
    <font>
      <b/>
      <sz val="10"/>
      <color rgb="FF000000"/>
      <name val="Arial CYR"/>
    </font>
    <font>
      <sz val="10"/>
      <color theme="1"/>
      <name val="Times New Roman"/>
      <family val="1"/>
      <charset val="204"/>
    </font>
    <font>
      <sz val="12"/>
      <color rgb="FF000000"/>
      <name val="Times New Roman"/>
      <family val="1"/>
      <charset val="204"/>
    </font>
    <font>
      <b/>
      <sz val="12"/>
      <color rgb="FF000000"/>
      <name val="Times New Roman"/>
      <family val="1"/>
      <charset val="204"/>
    </font>
    <font>
      <sz val="12"/>
      <color theme="0"/>
      <name val="Times New Roman"/>
      <family val="1"/>
      <charset val="204"/>
    </font>
    <font>
      <sz val="10"/>
      <color rgb="FF000000"/>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rgb="FFFFFFCC"/>
      </patternFill>
    </fill>
    <fill>
      <patternFill patternType="solid">
        <fgColor rgb="FFCCFFFF"/>
      </patternFill>
    </fill>
    <fill>
      <patternFill patternType="solid">
        <fgColor rgb="FFC0C0C0"/>
      </patternFill>
    </fill>
  </fills>
  <borders count="16">
    <border>
      <left/>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right style="thin">
        <color rgb="FF000000"/>
      </right>
      <top style="thin">
        <color rgb="FF000000"/>
      </top>
      <bottom style="thin">
        <color rgb="FF000000"/>
      </bottom>
      <diagonal/>
    </border>
    <border>
      <left style="thin">
        <color indexed="64"/>
      </left>
      <right style="thin">
        <color rgb="FF000000"/>
      </right>
      <top style="thin">
        <color rgb="FF000000"/>
      </top>
      <bottom style="thin">
        <color indexed="64"/>
      </bottom>
      <diagonal/>
    </border>
  </borders>
  <cellStyleXfs count="36">
    <xf numFmtId="0" fontId="0" fillId="0" borderId="0"/>
    <xf numFmtId="49" fontId="10" fillId="0" borderId="1">
      <alignment horizontal="center" wrapText="1"/>
    </xf>
    <xf numFmtId="0" fontId="24" fillId="0" borderId="0"/>
    <xf numFmtId="0" fontId="25" fillId="0" borderId="0">
      <alignment wrapText="1"/>
    </xf>
    <xf numFmtId="0" fontId="25" fillId="0" borderId="0"/>
    <xf numFmtId="0" fontId="26" fillId="0" borderId="0">
      <alignment horizontal="center" wrapText="1"/>
    </xf>
    <xf numFmtId="0" fontId="26" fillId="0" borderId="0">
      <alignment horizontal="center"/>
    </xf>
    <xf numFmtId="0" fontId="25" fillId="0" borderId="0">
      <alignment horizontal="right"/>
    </xf>
    <xf numFmtId="0" fontId="25" fillId="0" borderId="5">
      <alignment horizontal="center" vertical="center" wrapText="1"/>
    </xf>
    <xf numFmtId="0" fontId="27" fillId="0" borderId="5">
      <alignment vertical="top" wrapText="1"/>
    </xf>
    <xf numFmtId="49" fontId="25" fillId="0" borderId="5">
      <alignment horizontal="center" vertical="top" shrinkToFit="1"/>
    </xf>
    <xf numFmtId="4" fontId="27" fillId="4" borderId="5">
      <alignment horizontal="right" vertical="top" shrinkToFit="1"/>
    </xf>
    <xf numFmtId="10" fontId="27" fillId="4" borderId="5">
      <alignment horizontal="right" vertical="top" shrinkToFit="1"/>
    </xf>
    <xf numFmtId="0" fontId="27" fillId="0" borderId="5">
      <alignment horizontal="left"/>
    </xf>
    <xf numFmtId="4" fontId="27" fillId="3" borderId="5">
      <alignment horizontal="right" vertical="top" shrinkToFit="1"/>
    </xf>
    <xf numFmtId="10" fontId="27" fillId="3" borderId="5">
      <alignment horizontal="right" vertical="top" shrinkToFit="1"/>
    </xf>
    <xf numFmtId="0" fontId="25" fillId="0" borderId="0">
      <alignment horizontal="left" wrapText="1"/>
    </xf>
    <xf numFmtId="0" fontId="24" fillId="0" borderId="0"/>
    <xf numFmtId="0" fontId="24" fillId="0" borderId="0"/>
    <xf numFmtId="0" fontId="24" fillId="0" borderId="0"/>
    <xf numFmtId="0" fontId="25" fillId="0" borderId="0"/>
    <xf numFmtId="0" fontId="25" fillId="0" borderId="0"/>
    <xf numFmtId="0" fontId="25" fillId="5" borderId="0"/>
    <xf numFmtId="0" fontId="25" fillId="5" borderId="6"/>
    <xf numFmtId="0" fontId="25" fillId="5" borderId="7"/>
    <xf numFmtId="49" fontId="25" fillId="0" borderId="5">
      <alignment horizontal="left" vertical="top" wrapText="1" indent="2"/>
    </xf>
    <xf numFmtId="4" fontId="25" fillId="0" borderId="5">
      <alignment horizontal="right" vertical="top" shrinkToFit="1"/>
    </xf>
    <xf numFmtId="10" fontId="25" fillId="0" borderId="5">
      <alignment horizontal="right" vertical="top" shrinkToFit="1"/>
    </xf>
    <xf numFmtId="0" fontId="25" fillId="5" borderId="7">
      <alignment shrinkToFit="1"/>
    </xf>
    <xf numFmtId="0" fontId="25" fillId="5" borderId="8"/>
    <xf numFmtId="0" fontId="25" fillId="5" borderId="7">
      <alignment horizontal="center"/>
    </xf>
    <xf numFmtId="0" fontId="25" fillId="5" borderId="7">
      <alignment horizontal="left"/>
    </xf>
    <xf numFmtId="0" fontId="25" fillId="5" borderId="8">
      <alignment horizontal="center"/>
    </xf>
    <xf numFmtId="0" fontId="25" fillId="5" borderId="8">
      <alignment horizontal="left"/>
    </xf>
    <xf numFmtId="4" fontId="27" fillId="4" borderId="5">
      <alignment horizontal="right" vertical="top" shrinkToFit="1"/>
    </xf>
    <xf numFmtId="164" fontId="27" fillId="4" borderId="5">
      <alignment horizontal="right" vertical="top" shrinkToFit="1"/>
    </xf>
  </cellStyleXfs>
  <cellXfs count="124">
    <xf numFmtId="0" fontId="0" fillId="0" borderId="0" xfId="0"/>
    <xf numFmtId="0" fontId="0" fillId="0" borderId="0" xfId="0" applyBorder="1"/>
    <xf numFmtId="0" fontId="2" fillId="0" borderId="0" xfId="0" applyFont="1" applyBorder="1"/>
    <xf numFmtId="0" fontId="3" fillId="0" borderId="0" xfId="0" applyFont="1" applyBorder="1"/>
    <xf numFmtId="0" fontId="5" fillId="0" borderId="0" xfId="0" applyFont="1" applyFill="1" applyAlignment="1">
      <alignment vertical="top" wrapText="1"/>
    </xf>
    <xf numFmtId="0" fontId="6" fillId="0" borderId="0" xfId="0" applyFont="1" applyFill="1" applyAlignment="1">
      <alignment vertical="top" wrapText="1"/>
    </xf>
    <xf numFmtId="0" fontId="7" fillId="0" borderId="0" xfId="0" applyFont="1" applyFill="1" applyAlignment="1">
      <alignment vertical="top" wrapText="1"/>
    </xf>
    <xf numFmtId="0" fontId="5" fillId="0" borderId="0" xfId="0" applyFont="1" applyFill="1" applyAlignment="1">
      <alignment horizontal="left" vertical="top" wrapText="1"/>
    </xf>
    <xf numFmtId="165" fontId="12" fillId="2" borderId="0" xfId="0" applyNumberFormat="1" applyFont="1" applyFill="1" applyBorder="1" applyAlignment="1">
      <alignment horizontal="center" wrapText="1"/>
    </xf>
    <xf numFmtId="164" fontId="13" fillId="2" borderId="0" xfId="0" applyNumberFormat="1" applyFont="1" applyFill="1" applyBorder="1" applyAlignment="1">
      <alignment horizontal="center" vertical="top" wrapText="1"/>
    </xf>
    <xf numFmtId="49" fontId="8" fillId="2" borderId="0" xfId="0" applyNumberFormat="1" applyFont="1" applyFill="1" applyBorder="1" applyAlignment="1">
      <alignment horizontal="center" vertical="top" wrapText="1"/>
    </xf>
    <xf numFmtId="0" fontId="14" fillId="2" borderId="0" xfId="0" applyFont="1" applyFill="1" applyBorder="1" applyAlignment="1">
      <alignment horizontal="center" vertical="top" wrapText="1"/>
    </xf>
    <xf numFmtId="0" fontId="14" fillId="2" borderId="0" xfId="0" applyFont="1" applyFill="1" applyBorder="1" applyAlignment="1">
      <alignment horizontal="left" vertical="top" wrapText="1"/>
    </xf>
    <xf numFmtId="165" fontId="7" fillId="0" borderId="0" xfId="0" applyNumberFormat="1" applyFont="1" applyFill="1" applyAlignment="1">
      <alignment vertical="top" wrapText="1"/>
    </xf>
    <xf numFmtId="164" fontId="5" fillId="0" borderId="0" xfId="0" applyNumberFormat="1" applyFont="1" applyFill="1" applyAlignment="1">
      <alignment vertical="top" wrapText="1"/>
    </xf>
    <xf numFmtId="164" fontId="5" fillId="2" borderId="0" xfId="0" applyNumberFormat="1" applyFont="1" applyFill="1" applyBorder="1" applyAlignment="1">
      <alignment vertical="top" wrapText="1"/>
    </xf>
    <xf numFmtId="164" fontId="5" fillId="2" borderId="0" xfId="0" applyNumberFormat="1" applyFont="1" applyFill="1" applyAlignment="1">
      <alignment vertical="top" wrapText="1"/>
    </xf>
    <xf numFmtId="0" fontId="5" fillId="0" borderId="0" xfId="0" applyFont="1" applyFill="1" applyBorder="1" applyAlignment="1">
      <alignment vertical="top" wrapText="1"/>
    </xf>
    <xf numFmtId="164" fontId="6" fillId="0" borderId="0" xfId="0" applyNumberFormat="1" applyFont="1" applyFill="1" applyBorder="1" applyAlignment="1">
      <alignment vertical="top" wrapText="1"/>
    </xf>
    <xf numFmtId="164" fontId="16" fillId="0" borderId="0" xfId="0" applyNumberFormat="1" applyFont="1" applyFill="1" applyAlignment="1">
      <alignment vertical="top" wrapText="1"/>
    </xf>
    <xf numFmtId="164" fontId="7" fillId="0" borderId="0" xfId="0" applyNumberFormat="1" applyFont="1" applyFill="1" applyAlignment="1">
      <alignment vertical="top" wrapText="1"/>
    </xf>
    <xf numFmtId="164" fontId="6" fillId="0" borderId="0" xfId="0" applyNumberFormat="1" applyFont="1" applyFill="1" applyAlignment="1">
      <alignment vertical="top" wrapText="1"/>
    </xf>
    <xf numFmtId="0" fontId="16" fillId="0" borderId="0" xfId="0" applyFont="1" applyFill="1" applyAlignment="1">
      <alignment vertical="top" wrapText="1"/>
    </xf>
    <xf numFmtId="0" fontId="5" fillId="2" borderId="0" xfId="0" applyFont="1" applyFill="1" applyAlignment="1">
      <alignment vertical="top" wrapText="1"/>
    </xf>
    <xf numFmtId="0" fontId="19" fillId="0" borderId="0" xfId="0" applyFont="1" applyFill="1" applyAlignment="1">
      <alignment vertical="top" wrapText="1"/>
    </xf>
    <xf numFmtId="0" fontId="20" fillId="0" borderId="0" xfId="0" applyFont="1" applyFill="1" applyAlignment="1">
      <alignment vertical="top" wrapText="1"/>
    </xf>
    <xf numFmtId="0" fontId="22" fillId="0" borderId="0" xfId="0" applyFont="1" applyFill="1" applyAlignment="1">
      <alignment vertical="top" wrapText="1"/>
    </xf>
    <xf numFmtId="0" fontId="23" fillId="0" borderId="0" xfId="0" applyFont="1" applyAlignment="1">
      <alignment wrapText="1"/>
    </xf>
    <xf numFmtId="0" fontId="9" fillId="0" borderId="0" xfId="0" applyFont="1" applyFill="1" applyAlignment="1">
      <alignment vertical="top" wrapText="1"/>
    </xf>
    <xf numFmtId="0" fontId="9" fillId="2" borderId="2" xfId="0" applyFont="1" applyFill="1" applyBorder="1" applyAlignment="1">
      <alignment vertical="top" wrapText="1"/>
    </xf>
    <xf numFmtId="0" fontId="1" fillId="0" borderId="0" xfId="0" applyFont="1" applyBorder="1"/>
    <xf numFmtId="164" fontId="5" fillId="2" borderId="0" xfId="0" applyNumberFormat="1" applyFont="1" applyFill="1" applyAlignment="1">
      <alignment horizontal="center" vertical="top" wrapText="1"/>
    </xf>
    <xf numFmtId="0" fontId="8" fillId="2" borderId="0" xfId="0" applyFont="1" applyFill="1" applyAlignment="1">
      <alignment horizontal="center" vertical="top" wrapText="1"/>
    </xf>
    <xf numFmtId="164" fontId="14" fillId="2" borderId="2" xfId="0" applyNumberFormat="1" applyFont="1" applyFill="1" applyBorder="1" applyAlignment="1">
      <alignment horizontal="center" vertical="top" wrapText="1"/>
    </xf>
    <xf numFmtId="0" fontId="5" fillId="2" borderId="0" xfId="0" applyFont="1" applyFill="1" applyAlignment="1">
      <alignment horizontal="center" vertical="top" wrapText="1"/>
    </xf>
    <xf numFmtId="49" fontId="5" fillId="2" borderId="0" xfId="0" applyNumberFormat="1" applyFont="1" applyFill="1" applyAlignment="1">
      <alignment horizontal="center" vertical="top" wrapText="1"/>
    </xf>
    <xf numFmtId="164" fontId="9" fillId="2" borderId="0" xfId="0" applyNumberFormat="1" applyFont="1" applyFill="1" applyBorder="1" applyAlignment="1">
      <alignment horizontal="center" vertical="top" wrapText="1"/>
    </xf>
    <xf numFmtId="164" fontId="9" fillId="2" borderId="0" xfId="0" applyNumberFormat="1" applyFont="1" applyFill="1" applyAlignment="1">
      <alignment horizontal="center" vertical="top" wrapText="1"/>
    </xf>
    <xf numFmtId="0" fontId="0" fillId="2" borderId="0" xfId="0" applyFill="1" applyBorder="1" applyAlignment="1">
      <alignment horizontal="center"/>
    </xf>
    <xf numFmtId="164" fontId="1" fillId="2" borderId="0" xfId="0" applyNumberFormat="1" applyFont="1" applyFill="1" applyBorder="1" applyAlignment="1">
      <alignment horizontal="center"/>
    </xf>
    <xf numFmtId="164" fontId="0" fillId="2" borderId="0" xfId="0" applyNumberFormat="1" applyFill="1" applyBorder="1" applyAlignment="1">
      <alignment horizontal="center"/>
    </xf>
    <xf numFmtId="0" fontId="4" fillId="2" borderId="0" xfId="0" applyFont="1" applyFill="1" applyBorder="1" applyAlignment="1">
      <alignment horizontal="center"/>
    </xf>
    <xf numFmtId="0" fontId="17" fillId="0" borderId="0" xfId="0" applyFont="1" applyAlignment="1">
      <alignment horizontal="left" wrapText="1"/>
    </xf>
    <xf numFmtId="0" fontId="14" fillId="2" borderId="2" xfId="0" applyFont="1" applyFill="1" applyBorder="1" applyAlignment="1">
      <alignment horizontal="left" vertical="top" wrapText="1"/>
    </xf>
    <xf numFmtId="0" fontId="5" fillId="2" borderId="2" xfId="0" applyFont="1" applyFill="1" applyBorder="1" applyAlignment="1">
      <alignment vertical="top" wrapText="1"/>
    </xf>
    <xf numFmtId="0" fontId="23" fillId="0" borderId="0" xfId="0" applyFont="1"/>
    <xf numFmtId="164" fontId="18" fillId="2" borderId="2" xfId="0" applyNumberFormat="1" applyFont="1" applyFill="1" applyBorder="1" applyAlignment="1">
      <alignment horizontal="center" vertical="top" wrapText="1"/>
    </xf>
    <xf numFmtId="0" fontId="8" fillId="2" borderId="0" xfId="0" applyFont="1" applyFill="1" applyAlignment="1">
      <alignment horizontal="center" vertical="center" wrapText="1"/>
    </xf>
    <xf numFmtId="167" fontId="14" fillId="2" borderId="2" xfId="0" applyNumberFormat="1" applyFont="1" applyFill="1" applyBorder="1" applyAlignment="1">
      <alignment horizontal="center" vertical="top" wrapText="1"/>
    </xf>
    <xf numFmtId="0" fontId="14" fillId="2" borderId="9" xfId="0" applyFont="1" applyFill="1" applyBorder="1" applyAlignment="1">
      <alignment horizontal="center" vertical="top" wrapText="1"/>
    </xf>
    <xf numFmtId="164" fontId="30" fillId="2" borderId="2" xfId="11" applyNumberFormat="1" applyFont="1" applyFill="1" applyBorder="1" applyAlignment="1" applyProtection="1">
      <alignment horizontal="center" vertical="top" shrinkToFit="1"/>
    </xf>
    <xf numFmtId="164" fontId="29" fillId="2" borderId="2" xfId="11" applyNumberFormat="1" applyFont="1" applyFill="1" applyBorder="1" applyAlignment="1" applyProtection="1">
      <alignment horizontal="center" vertical="top" shrinkToFit="1"/>
    </xf>
    <xf numFmtId="164" fontId="29" fillId="2" borderId="2" xfId="11" applyNumberFormat="1" applyFont="1" applyFill="1" applyBorder="1" applyAlignment="1" applyProtection="1">
      <alignment horizontal="center" vertical="center" shrinkToFit="1"/>
    </xf>
    <xf numFmtId="167" fontId="7" fillId="0" borderId="0" xfId="0" applyNumberFormat="1" applyFont="1" applyFill="1" applyAlignment="1">
      <alignment vertical="top" wrapText="1"/>
    </xf>
    <xf numFmtId="0" fontId="5" fillId="2" borderId="2" xfId="0" applyFont="1" applyFill="1" applyBorder="1" applyAlignment="1">
      <alignment horizontal="left" vertical="top" wrapText="1"/>
    </xf>
    <xf numFmtId="0" fontId="5" fillId="2" borderId="3" xfId="0" applyFont="1" applyFill="1" applyBorder="1" applyAlignment="1">
      <alignment vertical="top" wrapText="1"/>
    </xf>
    <xf numFmtId="0" fontId="5" fillId="2" borderId="3" xfId="0" applyFont="1" applyFill="1" applyBorder="1" applyAlignment="1">
      <alignment horizontal="left" vertical="top" wrapText="1"/>
    </xf>
    <xf numFmtId="0" fontId="14" fillId="2" borderId="2" xfId="0" applyFont="1" applyFill="1" applyBorder="1" applyAlignment="1">
      <alignment horizontal="left" vertical="center" wrapText="1"/>
    </xf>
    <xf numFmtId="0" fontId="14" fillId="2" borderId="9"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15" fillId="2" borderId="9" xfId="0" applyFont="1" applyFill="1" applyBorder="1" applyAlignment="1">
      <alignment horizontal="center" vertical="center" wrapText="1"/>
    </xf>
    <xf numFmtId="49" fontId="15" fillId="2" borderId="9" xfId="0" applyNumberFormat="1" applyFont="1" applyFill="1" applyBorder="1" applyAlignment="1">
      <alignment horizontal="center" vertical="center" wrapText="1"/>
    </xf>
    <xf numFmtId="0" fontId="8" fillId="2" borderId="11" xfId="0" applyFont="1" applyFill="1" applyBorder="1" applyAlignment="1">
      <alignment horizontal="center" vertical="center" wrapText="1"/>
    </xf>
    <xf numFmtId="49" fontId="8" fillId="2" borderId="9" xfId="0" applyNumberFormat="1" applyFont="1" applyFill="1" applyBorder="1" applyAlignment="1">
      <alignment horizontal="center" vertical="center" wrapText="1"/>
    </xf>
    <xf numFmtId="0" fontId="8" fillId="2" borderId="12" xfId="0" applyFont="1" applyFill="1" applyBorder="1" applyAlignment="1">
      <alignment horizontal="center" vertical="center" wrapText="1"/>
    </xf>
    <xf numFmtId="164" fontId="30" fillId="2" borderId="2" xfId="11" applyNumberFormat="1" applyFont="1" applyFill="1" applyBorder="1" applyAlignment="1" applyProtection="1">
      <alignment horizontal="center" vertical="center" shrinkToFit="1"/>
    </xf>
    <xf numFmtId="0" fontId="5" fillId="0" borderId="2" xfId="0" applyFont="1" applyBorder="1" applyAlignment="1">
      <alignment vertical="top" wrapText="1"/>
    </xf>
    <xf numFmtId="167" fontId="8" fillId="2" borderId="2" xfId="0" applyNumberFormat="1" applyFont="1" applyFill="1" applyBorder="1" applyAlignment="1">
      <alignment horizontal="center" vertical="center" wrapText="1"/>
    </xf>
    <xf numFmtId="167" fontId="31" fillId="2" borderId="2" xfId="0" applyNumberFormat="1" applyFont="1" applyFill="1" applyBorder="1" applyAlignment="1">
      <alignment horizontal="center" vertical="center" wrapText="1"/>
    </xf>
    <xf numFmtId="164" fontId="14" fillId="2" borderId="2" xfId="0" applyNumberFormat="1" applyFont="1" applyFill="1" applyBorder="1" applyAlignment="1">
      <alignment horizontal="center" vertical="center" wrapText="1"/>
    </xf>
    <xf numFmtId="167" fontId="14" fillId="2" borderId="2" xfId="0" applyNumberFormat="1" applyFont="1" applyFill="1" applyBorder="1" applyAlignment="1">
      <alignment horizontal="center" vertical="center" wrapText="1"/>
    </xf>
    <xf numFmtId="164" fontId="14" fillId="2" borderId="2" xfId="0" applyNumberFormat="1" applyFont="1" applyFill="1" applyBorder="1" applyAlignment="1">
      <alignment horizontal="center" vertical="center" wrapText="1" readingOrder="1"/>
    </xf>
    <xf numFmtId="164" fontId="8" fillId="2" borderId="2" xfId="0" applyNumberFormat="1" applyFont="1" applyFill="1" applyBorder="1" applyAlignment="1">
      <alignment horizontal="center" vertical="center" wrapText="1" readingOrder="1"/>
    </xf>
    <xf numFmtId="164" fontId="15" fillId="2" borderId="2" xfId="0" applyNumberFormat="1" applyFont="1" applyFill="1" applyBorder="1" applyAlignment="1">
      <alignment horizontal="center" vertical="center" wrapText="1" readingOrder="1"/>
    </xf>
    <xf numFmtId="1" fontId="5" fillId="0" borderId="5" xfId="0" applyNumberFormat="1" applyFont="1" applyFill="1" applyBorder="1" applyAlignment="1">
      <alignment horizontal="center" vertical="center" wrapText="1"/>
    </xf>
    <xf numFmtId="49" fontId="8" fillId="2" borderId="11" xfId="0" applyNumberFormat="1" applyFont="1" applyFill="1" applyBorder="1" applyAlignment="1">
      <alignment horizontal="center" vertical="center" wrapText="1"/>
    </xf>
    <xf numFmtId="164" fontId="8" fillId="2" borderId="2" xfId="0" applyNumberFormat="1" applyFont="1" applyFill="1" applyBorder="1" applyAlignment="1">
      <alignment horizontal="center" vertical="center" wrapText="1"/>
    </xf>
    <xf numFmtId="164" fontId="15" fillId="2" borderId="2" xfId="0" applyNumberFormat="1" applyFont="1" applyFill="1" applyBorder="1" applyAlignment="1">
      <alignment horizontal="center" vertical="center" wrapText="1"/>
    </xf>
    <xf numFmtId="164" fontId="29" fillId="2" borderId="5" xfId="35" applyNumberFormat="1" applyFont="1" applyFill="1" applyAlignment="1" applyProtection="1">
      <alignment horizontal="center" vertical="center" shrinkToFit="1"/>
    </xf>
    <xf numFmtId="164" fontId="8" fillId="2" borderId="5" xfId="35" applyNumberFormat="1" applyFont="1" applyFill="1" applyAlignment="1" applyProtection="1">
      <alignment horizontal="center" vertical="center" shrinkToFit="1"/>
    </xf>
    <xf numFmtId="0" fontId="8" fillId="2" borderId="2" xfId="0" applyFont="1" applyFill="1" applyBorder="1" applyAlignment="1">
      <alignment horizontal="left" vertical="top" wrapText="1"/>
    </xf>
    <xf numFmtId="0" fontId="15" fillId="2" borderId="2" xfId="0" applyFont="1" applyFill="1" applyBorder="1" applyAlignment="1">
      <alignment vertical="top" wrapText="1"/>
    </xf>
    <xf numFmtId="0" fontId="29" fillId="0" borderId="5" xfId="0" applyNumberFormat="1" applyFont="1" applyFill="1" applyBorder="1" applyAlignment="1">
      <alignment vertical="top" wrapText="1"/>
    </xf>
    <xf numFmtId="0" fontId="8" fillId="2" borderId="3" xfId="0" applyNumberFormat="1" applyFont="1" applyFill="1" applyBorder="1" applyAlignment="1" applyProtection="1">
      <alignment horizontal="left" vertical="top" wrapText="1"/>
    </xf>
    <xf numFmtId="0" fontId="17" fillId="2" borderId="2" xfId="0" applyFont="1" applyFill="1" applyBorder="1" applyAlignment="1">
      <alignment horizontal="left" vertical="top" wrapText="1"/>
    </xf>
    <xf numFmtId="0" fontId="18" fillId="2" borderId="2" xfId="0" applyFont="1" applyFill="1" applyBorder="1" applyAlignment="1">
      <alignment horizontal="left" vertical="top" wrapText="1"/>
    </xf>
    <xf numFmtId="0" fontId="8" fillId="2" borderId="3" xfId="0" applyFont="1" applyFill="1" applyBorder="1" applyAlignment="1">
      <alignment horizontal="left" vertical="top" wrapText="1"/>
    </xf>
    <xf numFmtId="0" fontId="8" fillId="2" borderId="3" xfId="0" applyFont="1" applyFill="1" applyBorder="1" applyAlignment="1">
      <alignment vertical="top" wrapText="1"/>
    </xf>
    <xf numFmtId="0" fontId="28" fillId="2" borderId="2" xfId="0" applyFont="1" applyFill="1" applyBorder="1" applyAlignment="1">
      <alignment vertical="top" wrapText="1"/>
    </xf>
    <xf numFmtId="0" fontId="28" fillId="2" borderId="2" xfId="0" applyFont="1" applyFill="1" applyBorder="1" applyAlignment="1">
      <alignment horizontal="center" vertical="top" wrapText="1"/>
    </xf>
    <xf numFmtId="1" fontId="5" fillId="2" borderId="5" xfId="0" applyNumberFormat="1" applyFont="1" applyFill="1" applyBorder="1" applyAlignment="1">
      <alignment horizontal="center" vertical="center" wrapText="1"/>
    </xf>
    <xf numFmtId="166" fontId="29" fillId="2" borderId="5" xfId="0" applyNumberFormat="1" applyFont="1" applyFill="1" applyBorder="1" applyAlignment="1">
      <alignment horizontal="center" vertical="center" wrapText="1"/>
    </xf>
    <xf numFmtId="164" fontId="29" fillId="2" borderId="5" xfId="0" applyNumberFormat="1" applyFont="1" applyFill="1" applyBorder="1" applyAlignment="1">
      <alignment horizontal="center" vertical="center" wrapText="1"/>
    </xf>
    <xf numFmtId="166" fontId="29" fillId="2" borderId="2" xfId="0" applyNumberFormat="1" applyFont="1" applyFill="1" applyBorder="1" applyAlignment="1">
      <alignment horizontal="center" vertical="center" wrapText="1"/>
    </xf>
    <xf numFmtId="164" fontId="29" fillId="2" borderId="5" xfId="0" applyNumberFormat="1" applyFont="1" applyFill="1" applyBorder="1" applyAlignment="1">
      <alignment horizontal="center" vertical="center" wrapText="1" readingOrder="1"/>
    </xf>
    <xf numFmtId="164" fontId="29" fillId="2" borderId="2" xfId="11" applyNumberFormat="1" applyFont="1" applyFill="1" applyBorder="1" applyAlignment="1" applyProtection="1">
      <alignment horizontal="center" vertical="center" shrinkToFit="1" readingOrder="1"/>
    </xf>
    <xf numFmtId="164" fontId="29" fillId="2" borderId="2" xfId="0" applyNumberFormat="1" applyFont="1" applyFill="1" applyBorder="1" applyAlignment="1">
      <alignment horizontal="center" vertical="center" wrapText="1" readingOrder="1"/>
    </xf>
    <xf numFmtId="164" fontId="29" fillId="2" borderId="14" xfId="0" applyNumberFormat="1" applyFont="1" applyFill="1" applyBorder="1" applyAlignment="1">
      <alignment horizontal="center" vertical="center" wrapText="1" readingOrder="1"/>
    </xf>
    <xf numFmtId="10" fontId="14" fillId="2" borderId="2" xfId="0" applyNumberFormat="1" applyFont="1" applyFill="1" applyBorder="1" applyAlignment="1">
      <alignment horizontal="center" vertical="center" wrapText="1"/>
    </xf>
    <xf numFmtId="164" fontId="5" fillId="0" borderId="2" xfId="0" applyNumberFormat="1" applyFont="1" applyFill="1" applyBorder="1" applyAlignment="1">
      <alignment horizontal="center" vertical="top" wrapText="1"/>
    </xf>
    <xf numFmtId="0" fontId="5" fillId="0" borderId="2" xfId="0" applyFont="1" applyFill="1" applyBorder="1" applyAlignment="1">
      <alignment vertical="top" wrapText="1"/>
    </xf>
    <xf numFmtId="0" fontId="11" fillId="0" borderId="2" xfId="0" applyFont="1" applyFill="1" applyBorder="1" applyAlignment="1">
      <alignment vertical="top" wrapText="1"/>
    </xf>
    <xf numFmtId="0" fontId="21" fillId="0" borderId="2" xfId="0" applyFont="1" applyFill="1" applyBorder="1" applyAlignment="1">
      <alignment vertical="top" wrapText="1"/>
    </xf>
    <xf numFmtId="164" fontId="18" fillId="2" borderId="2" xfId="0" applyNumberFormat="1" applyFont="1" applyFill="1" applyBorder="1" applyAlignment="1">
      <alignment horizontal="center" wrapText="1"/>
    </xf>
    <xf numFmtId="0" fontId="11" fillId="2" borderId="2" xfId="0" applyFont="1" applyFill="1" applyBorder="1" applyAlignment="1">
      <alignment vertical="top" wrapText="1"/>
    </xf>
    <xf numFmtId="0" fontId="5" fillId="0" borderId="5" xfId="0" applyNumberFormat="1" applyFont="1" applyFill="1" applyBorder="1" applyAlignment="1">
      <alignment horizontal="center" vertical="top" wrapText="1"/>
    </xf>
    <xf numFmtId="0" fontId="32" fillId="0" borderId="2" xfId="0" applyNumberFormat="1" applyFont="1" applyFill="1" applyBorder="1" applyAlignment="1">
      <alignment horizontal="center" vertical="center" wrapText="1"/>
    </xf>
    <xf numFmtId="0" fontId="5" fillId="0" borderId="10" xfId="0" applyFont="1" applyFill="1" applyBorder="1" applyAlignment="1">
      <alignment horizontal="center" vertical="top" wrapText="1"/>
    </xf>
    <xf numFmtId="0" fontId="5" fillId="2" borderId="3" xfId="0" applyFont="1" applyFill="1" applyBorder="1" applyAlignment="1">
      <alignment horizontal="center" vertical="top" wrapText="1"/>
    </xf>
    <xf numFmtId="0" fontId="5" fillId="2" borderId="2" xfId="0" applyFont="1" applyFill="1" applyBorder="1" applyAlignment="1">
      <alignment horizontal="center" vertical="top" wrapText="1"/>
    </xf>
    <xf numFmtId="0" fontId="28" fillId="2" borderId="3" xfId="0" applyFont="1" applyFill="1" applyBorder="1" applyAlignment="1">
      <alignment horizontal="center" vertical="top" wrapText="1"/>
    </xf>
    <xf numFmtId="0" fontId="32" fillId="0" borderId="15" xfId="0" applyNumberFormat="1" applyFont="1" applyFill="1" applyBorder="1" applyAlignment="1">
      <alignment horizontal="center" vertical="top" wrapText="1"/>
    </xf>
    <xf numFmtId="0" fontId="5" fillId="0" borderId="13" xfId="0" applyNumberFormat="1" applyFont="1" applyFill="1" applyBorder="1" applyAlignment="1">
      <alignment horizontal="center" vertical="top" wrapText="1"/>
    </xf>
    <xf numFmtId="0" fontId="8" fillId="0" borderId="0" xfId="0" applyFont="1" applyFill="1" applyAlignment="1">
      <alignment horizontal="center" vertical="center" wrapText="1"/>
    </xf>
    <xf numFmtId="49" fontId="8" fillId="2" borderId="0" xfId="0" applyNumberFormat="1" applyFont="1" applyFill="1" applyAlignment="1">
      <alignment horizontal="center" vertical="center" wrapText="1"/>
    </xf>
    <xf numFmtId="0" fontId="8" fillId="2" borderId="0" xfId="0" applyFont="1" applyFill="1" applyAlignment="1">
      <alignment horizontal="center" vertical="center" wrapText="1"/>
    </xf>
    <xf numFmtId="0" fontId="5" fillId="0" borderId="2" xfId="0" applyFont="1" applyFill="1" applyBorder="1" applyAlignment="1">
      <alignment horizontal="center" vertical="center" wrapText="1"/>
    </xf>
    <xf numFmtId="0" fontId="5" fillId="2" borderId="9" xfId="0"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1" fontId="5" fillId="2" borderId="2" xfId="0" applyNumberFormat="1" applyFont="1" applyFill="1" applyBorder="1" applyAlignment="1">
      <alignment horizontal="center" vertical="center" wrapText="1"/>
    </xf>
    <xf numFmtId="0" fontId="28" fillId="2" borderId="2" xfId="0" applyFont="1" applyFill="1" applyBorder="1" applyAlignment="1">
      <alignment horizontal="center" vertical="center" wrapText="1"/>
    </xf>
    <xf numFmtId="1" fontId="5" fillId="0" borderId="2" xfId="0" applyNumberFormat="1" applyFont="1" applyFill="1" applyBorder="1" applyAlignment="1">
      <alignment horizontal="center" vertical="center" wrapText="1"/>
    </xf>
    <xf numFmtId="0" fontId="8" fillId="0" borderId="0" xfId="0" applyFont="1" applyFill="1" applyBorder="1" applyAlignment="1">
      <alignment horizontal="right" wrapText="1"/>
    </xf>
    <xf numFmtId="0" fontId="14" fillId="0" borderId="4" xfId="0" applyFont="1" applyFill="1" applyBorder="1" applyAlignment="1">
      <alignment horizontal="center" vertical="center" wrapText="1"/>
    </xf>
  </cellXfs>
  <cellStyles count="36">
    <cellStyle name="br" xfId="19"/>
    <cellStyle name="col" xfId="18"/>
    <cellStyle name="st25" xfId="35"/>
    <cellStyle name="style0" xfId="20"/>
    <cellStyle name="td" xfId="21"/>
    <cellStyle name="tr" xfId="17"/>
    <cellStyle name="xl21" xfId="22"/>
    <cellStyle name="xl22" xfId="3"/>
    <cellStyle name="xl23" xfId="4"/>
    <cellStyle name="xl24" xfId="5"/>
    <cellStyle name="xl25" xfId="6"/>
    <cellStyle name="xl26" xfId="7"/>
    <cellStyle name="xl27" xfId="23"/>
    <cellStyle name="xl28" xfId="8"/>
    <cellStyle name="xl29" xfId="24"/>
    <cellStyle name="xl30" xfId="25"/>
    <cellStyle name="xl31" xfId="10"/>
    <cellStyle name="xl32" xfId="26"/>
    <cellStyle name="xl33" xfId="27"/>
    <cellStyle name="xl34" xfId="28"/>
    <cellStyle name="xl35" xfId="13"/>
    <cellStyle name="xl36" xfId="14"/>
    <cellStyle name="xl37" xfId="15"/>
    <cellStyle name="xl38" xfId="29"/>
    <cellStyle name="xl39" xfId="16"/>
    <cellStyle name="xl40" xfId="9"/>
    <cellStyle name="xl41" xfId="11"/>
    <cellStyle name="xl42" xfId="12"/>
    <cellStyle name="xl43" xfId="30"/>
    <cellStyle name="xl44" xfId="31"/>
    <cellStyle name="xl45" xfId="32"/>
    <cellStyle name="xl46" xfId="33"/>
    <cellStyle name="xl64" xfId="34"/>
    <cellStyle name="xl97" xfId="1"/>
    <cellStyle name="Обычный" xfId="0" builtinId="0"/>
    <cellStyle name="Обычн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6"/>
  <sheetViews>
    <sheetView tabSelected="1" zoomScaleNormal="100" zoomScaleSheetLayoutView="100" workbookViewId="0">
      <pane xSplit="2" ySplit="4" topLeftCell="C5" activePane="bottomRight" state="frozen"/>
      <selection pane="topRight" activeCell="C1" sqref="C1"/>
      <selection pane="bottomLeft" activeCell="A5" sqref="A5"/>
      <selection pane="bottomRight" activeCell="A2" sqref="A2:I2"/>
    </sheetView>
  </sheetViews>
  <sheetFormatPr defaultColWidth="9.07421875" defaultRowHeight="15.9" x14ac:dyDescent="0.45"/>
  <cols>
    <col min="1" max="1" width="52.61328125" style="1" customWidth="1"/>
    <col min="2" max="2" width="10.07421875" style="38" customWidth="1"/>
    <col min="3" max="3" width="15.61328125" style="38" customWidth="1"/>
    <col min="4" max="4" width="15.53515625" style="39" customWidth="1"/>
    <col min="5" max="5" width="18.61328125" style="39" customWidth="1"/>
    <col min="6" max="8" width="16.07421875" style="40" customWidth="1"/>
    <col min="9" max="9" width="15" style="41" customWidth="1"/>
    <col min="10" max="10" width="16.07421875" style="41" customWidth="1"/>
    <col min="11" max="11" width="95" style="30" customWidth="1"/>
    <col min="12" max="12" width="29.61328125" style="1" customWidth="1"/>
    <col min="13" max="13" width="8.3046875" style="3" hidden="1" customWidth="1"/>
    <col min="14" max="14" width="19.84375" style="1" customWidth="1"/>
    <col min="15" max="15" width="29.07421875" style="1" customWidth="1"/>
    <col min="16" max="16" width="23.3828125" style="2" customWidth="1"/>
    <col min="17" max="17" width="19.69140625" style="1" customWidth="1"/>
    <col min="18" max="18" width="26.69140625" style="1" customWidth="1"/>
    <col min="19" max="19" width="35.07421875" style="1" customWidth="1"/>
    <col min="20" max="20" width="25.61328125" style="1" customWidth="1"/>
    <col min="21" max="21" width="14.84375" style="1" customWidth="1"/>
    <col min="22" max="16384" width="9.07421875" style="1"/>
  </cols>
  <sheetData>
    <row r="1" spans="1:19" s="4" customFormat="1" ht="53.25" customHeight="1" x14ac:dyDescent="0.35">
      <c r="A1" s="113"/>
      <c r="B1" s="113"/>
      <c r="C1" s="114"/>
      <c r="D1" s="115"/>
      <c r="E1" s="47"/>
      <c r="F1" s="31"/>
      <c r="G1" s="31"/>
      <c r="H1" s="31"/>
      <c r="I1" s="32"/>
      <c r="J1" s="32"/>
      <c r="K1" s="42" t="s">
        <v>128</v>
      </c>
      <c r="L1" s="27"/>
      <c r="M1" s="6"/>
      <c r="P1" s="5"/>
    </row>
    <row r="2" spans="1:19" s="4" customFormat="1" ht="54" customHeight="1" x14ac:dyDescent="0.4">
      <c r="A2" s="123" t="s">
        <v>129</v>
      </c>
      <c r="B2" s="123"/>
      <c r="C2" s="123"/>
      <c r="D2" s="123"/>
      <c r="E2" s="123"/>
      <c r="F2" s="123"/>
      <c r="G2" s="123"/>
      <c r="H2" s="123"/>
      <c r="I2" s="123"/>
      <c r="J2" s="122" t="s">
        <v>102</v>
      </c>
      <c r="K2" s="28"/>
      <c r="M2" s="6"/>
      <c r="P2" s="5"/>
    </row>
    <row r="3" spans="1:19" s="4" customFormat="1" ht="92.25" customHeight="1" x14ac:dyDescent="0.4">
      <c r="A3" s="107" t="s">
        <v>91</v>
      </c>
      <c r="B3" s="108" t="s">
        <v>101</v>
      </c>
      <c r="C3" s="89" t="s">
        <v>132</v>
      </c>
      <c r="D3" s="109" t="s">
        <v>131</v>
      </c>
      <c r="E3" s="89" t="s">
        <v>105</v>
      </c>
      <c r="F3" s="110" t="s">
        <v>133</v>
      </c>
      <c r="G3" s="110" t="s">
        <v>114</v>
      </c>
      <c r="H3" s="112" t="s">
        <v>106</v>
      </c>
      <c r="I3" s="105" t="s">
        <v>134</v>
      </c>
      <c r="J3" s="105" t="s">
        <v>111</v>
      </c>
      <c r="K3" s="99" t="s">
        <v>115</v>
      </c>
      <c r="L3" s="111" t="s">
        <v>126</v>
      </c>
      <c r="M3" s="26"/>
      <c r="P3" s="5"/>
    </row>
    <row r="4" spans="1:19" s="4" customFormat="1" ht="18" customHeight="1" x14ac:dyDescent="0.4">
      <c r="A4" s="116" t="s">
        <v>90</v>
      </c>
      <c r="B4" s="117">
        <v>2</v>
      </c>
      <c r="C4" s="118" t="s">
        <v>130</v>
      </c>
      <c r="D4" s="119">
        <v>4</v>
      </c>
      <c r="E4" s="119">
        <v>5</v>
      </c>
      <c r="F4" s="120">
        <v>6</v>
      </c>
      <c r="G4" s="90" t="s">
        <v>107</v>
      </c>
      <c r="H4" s="90" t="s">
        <v>108</v>
      </c>
      <c r="I4" s="74" t="s">
        <v>109</v>
      </c>
      <c r="J4" s="74" t="s">
        <v>110</v>
      </c>
      <c r="K4" s="121">
        <v>11</v>
      </c>
      <c r="L4" s="106">
        <v>12</v>
      </c>
      <c r="M4" s="6"/>
      <c r="P4" s="5"/>
    </row>
    <row r="5" spans="1:19" s="4" customFormat="1" ht="21" customHeight="1" x14ac:dyDescent="0.4">
      <c r="A5" s="57" t="s">
        <v>89</v>
      </c>
      <c r="B5" s="58" t="s">
        <v>88</v>
      </c>
      <c r="C5" s="33">
        <f>C6+C7+C8+C9+C10+C12+C13+C11</f>
        <v>293808.39999999997</v>
      </c>
      <c r="D5" s="33">
        <f>D6+D7+D8+D9+D10+D12+D13+D11</f>
        <v>323159.59999999998</v>
      </c>
      <c r="E5" s="33">
        <f>E6+E7+E8+E9+E10+E12+E13+E11</f>
        <v>322001.59999999998</v>
      </c>
      <c r="F5" s="33">
        <f>F6+F7+F8+F9+F10+F12+F13+F11</f>
        <v>321781.80000000005</v>
      </c>
      <c r="G5" s="33">
        <f t="shared" ref="G5:G32" si="0">SUM(F5-C5)</f>
        <v>27973.400000000081</v>
      </c>
      <c r="H5" s="48">
        <f t="shared" ref="H5:H36" si="1">F5/C5</f>
        <v>1.0952096672525362</v>
      </c>
      <c r="I5" s="48">
        <f t="shared" ref="I5:I36" si="2">D5/C5</f>
        <v>1.0998991179285549</v>
      </c>
      <c r="J5" s="48">
        <f t="shared" ref="J5:J14" si="3">F5/E5</f>
        <v>0.99931739469617564</v>
      </c>
      <c r="K5" s="29"/>
      <c r="L5" s="100"/>
      <c r="M5" s="13"/>
      <c r="P5" s="5"/>
    </row>
    <row r="6" spans="1:19" s="4" customFormat="1" ht="48.75" customHeight="1" x14ac:dyDescent="0.4">
      <c r="A6" s="80" t="s">
        <v>87</v>
      </c>
      <c r="B6" s="59" t="s">
        <v>86</v>
      </c>
      <c r="C6" s="91">
        <v>6957.5</v>
      </c>
      <c r="D6" s="92">
        <v>6713.4</v>
      </c>
      <c r="E6" s="78">
        <v>6713.4</v>
      </c>
      <c r="F6" s="78">
        <v>6713.2</v>
      </c>
      <c r="G6" s="52">
        <f t="shared" si="0"/>
        <v>-244.30000000000018</v>
      </c>
      <c r="H6" s="67">
        <f t="shared" si="1"/>
        <v>0.9648868127919511</v>
      </c>
      <c r="I6" s="67">
        <f t="shared" si="2"/>
        <v>0.96491555874955082</v>
      </c>
      <c r="J6" s="67">
        <f t="shared" si="3"/>
        <v>0.99997020883605925</v>
      </c>
      <c r="K6" s="54"/>
      <c r="L6" s="100"/>
      <c r="M6" s="53">
        <f>I6-100%</f>
        <v>-3.5084441250449183E-2</v>
      </c>
      <c r="P6" s="5"/>
    </row>
    <row r="7" spans="1:19" s="4" customFormat="1" ht="49.75" customHeight="1" x14ac:dyDescent="0.4">
      <c r="A7" s="80" t="s">
        <v>85</v>
      </c>
      <c r="B7" s="59" t="s">
        <v>84</v>
      </c>
      <c r="C7" s="91">
        <v>13304.7</v>
      </c>
      <c r="D7" s="92">
        <v>12814.2</v>
      </c>
      <c r="E7" s="78">
        <v>12814.2</v>
      </c>
      <c r="F7" s="78">
        <v>12810.5</v>
      </c>
      <c r="G7" s="52">
        <f t="shared" si="0"/>
        <v>-494.20000000000073</v>
      </c>
      <c r="H7" s="67">
        <f t="shared" si="1"/>
        <v>0.96285523160988218</v>
      </c>
      <c r="I7" s="67">
        <f t="shared" si="2"/>
        <v>0.96313332882364877</v>
      </c>
      <c r="J7" s="67">
        <f t="shared" si="3"/>
        <v>0.99971125782335213</v>
      </c>
      <c r="K7" s="29"/>
      <c r="L7" s="101"/>
      <c r="M7" s="53">
        <f t="shared" ref="M7:M58" si="4">I7-100%</f>
        <v>-3.6866671176351229E-2</v>
      </c>
      <c r="P7" s="5"/>
    </row>
    <row r="8" spans="1:19" s="4" customFormat="1" ht="67.400000000000006" customHeight="1" x14ac:dyDescent="0.4">
      <c r="A8" s="80" t="s">
        <v>83</v>
      </c>
      <c r="B8" s="59" t="s">
        <v>82</v>
      </c>
      <c r="C8" s="91">
        <v>108047.5</v>
      </c>
      <c r="D8" s="92">
        <v>112094.2</v>
      </c>
      <c r="E8" s="78">
        <v>112094.2</v>
      </c>
      <c r="F8" s="78">
        <v>112089</v>
      </c>
      <c r="G8" s="52">
        <f t="shared" si="0"/>
        <v>4041.5</v>
      </c>
      <c r="H8" s="67">
        <f t="shared" si="1"/>
        <v>1.0374048450912794</v>
      </c>
      <c r="I8" s="67">
        <f t="shared" si="2"/>
        <v>1.0374529720724681</v>
      </c>
      <c r="J8" s="67">
        <f t="shared" si="3"/>
        <v>0.99995361044550035</v>
      </c>
      <c r="K8" s="44"/>
      <c r="L8" s="101"/>
      <c r="M8" s="53">
        <f t="shared" si="4"/>
        <v>3.7452972072468116E-2</v>
      </c>
      <c r="P8" s="5"/>
    </row>
    <row r="9" spans="1:19" s="4" customFormat="1" ht="22.5" customHeight="1" x14ac:dyDescent="0.4">
      <c r="A9" s="81" t="s">
        <v>81</v>
      </c>
      <c r="B9" s="60" t="s">
        <v>80</v>
      </c>
      <c r="C9" s="91">
        <v>153.9</v>
      </c>
      <c r="D9" s="92">
        <v>153.9</v>
      </c>
      <c r="E9" s="78">
        <v>153.9</v>
      </c>
      <c r="F9" s="78">
        <v>153.9</v>
      </c>
      <c r="G9" s="52">
        <f t="shared" si="0"/>
        <v>0</v>
      </c>
      <c r="H9" s="67">
        <f t="shared" si="1"/>
        <v>1</v>
      </c>
      <c r="I9" s="67">
        <f t="shared" si="2"/>
        <v>1</v>
      </c>
      <c r="J9" s="67">
        <f t="shared" si="3"/>
        <v>1</v>
      </c>
      <c r="K9" s="44"/>
      <c r="L9" s="101"/>
      <c r="M9" s="53">
        <f t="shared" si="4"/>
        <v>0</v>
      </c>
      <c r="P9" s="5"/>
    </row>
    <row r="10" spans="1:19" s="4" customFormat="1" ht="49.5" customHeight="1" x14ac:dyDescent="0.4">
      <c r="A10" s="80" t="s">
        <v>79</v>
      </c>
      <c r="B10" s="59" t="s">
        <v>78</v>
      </c>
      <c r="C10" s="91">
        <v>50949.1</v>
      </c>
      <c r="D10" s="92">
        <v>52689.8</v>
      </c>
      <c r="E10" s="78">
        <v>52689.8</v>
      </c>
      <c r="F10" s="78">
        <v>52652</v>
      </c>
      <c r="G10" s="52">
        <f t="shared" si="0"/>
        <v>1702.9000000000015</v>
      </c>
      <c r="H10" s="67">
        <f t="shared" si="1"/>
        <v>1.0334235540961469</v>
      </c>
      <c r="I10" s="67">
        <f t="shared" si="2"/>
        <v>1.034165471028929</v>
      </c>
      <c r="J10" s="67">
        <f t="shared" si="3"/>
        <v>0.99928259359496518</v>
      </c>
      <c r="K10" s="54"/>
      <c r="L10" s="100"/>
      <c r="M10" s="53">
        <f t="shared" si="4"/>
        <v>3.4165471028928973E-2</v>
      </c>
      <c r="P10" s="5"/>
    </row>
    <row r="11" spans="1:19" s="4" customFormat="1" ht="29.25" hidden="1" customHeight="1" x14ac:dyDescent="0.4">
      <c r="A11" s="81" t="s">
        <v>77</v>
      </c>
      <c r="B11" s="61" t="s">
        <v>76</v>
      </c>
      <c r="C11" s="91">
        <v>0</v>
      </c>
      <c r="D11" s="92">
        <v>0</v>
      </c>
      <c r="E11" s="78">
        <v>0</v>
      </c>
      <c r="F11" s="79">
        <v>0</v>
      </c>
      <c r="G11" s="52">
        <f t="shared" si="0"/>
        <v>0</v>
      </c>
      <c r="H11" s="68" t="e">
        <f t="shared" si="1"/>
        <v>#DIV/0!</v>
      </c>
      <c r="I11" s="68" t="e">
        <f t="shared" si="2"/>
        <v>#DIV/0!</v>
      </c>
      <c r="J11" s="67" t="e">
        <f t="shared" si="3"/>
        <v>#DIV/0!</v>
      </c>
      <c r="K11" s="54" t="s">
        <v>125</v>
      </c>
      <c r="L11" s="101"/>
      <c r="M11" s="53" t="e">
        <f t="shared" si="4"/>
        <v>#DIV/0!</v>
      </c>
      <c r="N11" s="20"/>
      <c r="P11" s="5"/>
    </row>
    <row r="12" spans="1:19" s="4" customFormat="1" ht="25.75" x14ac:dyDescent="0.4">
      <c r="A12" s="80" t="s">
        <v>75</v>
      </c>
      <c r="B12" s="59" t="s">
        <v>74</v>
      </c>
      <c r="C12" s="91">
        <v>3000</v>
      </c>
      <c r="D12" s="92">
        <v>1558</v>
      </c>
      <c r="E12" s="79">
        <v>50</v>
      </c>
      <c r="F12" s="79">
        <v>0</v>
      </c>
      <c r="G12" s="52">
        <f t="shared" si="0"/>
        <v>-3000</v>
      </c>
      <c r="H12" s="67">
        <f t="shared" si="1"/>
        <v>0</v>
      </c>
      <c r="I12" s="67">
        <f t="shared" si="2"/>
        <v>0.51933333333333331</v>
      </c>
      <c r="J12" s="67" t="s">
        <v>136</v>
      </c>
      <c r="K12" s="44" t="s">
        <v>121</v>
      </c>
      <c r="L12" s="101"/>
      <c r="M12" s="53">
        <f t="shared" si="4"/>
        <v>-0.48066666666666669</v>
      </c>
      <c r="N12" s="20"/>
      <c r="P12" s="5"/>
    </row>
    <row r="13" spans="1:19" s="4" customFormat="1" ht="38.6" x14ac:dyDescent="0.4">
      <c r="A13" s="80" t="s">
        <v>73</v>
      </c>
      <c r="B13" s="59" t="s">
        <v>72</v>
      </c>
      <c r="C13" s="91">
        <v>111395.7</v>
      </c>
      <c r="D13" s="92">
        <v>137136.1</v>
      </c>
      <c r="E13" s="78">
        <v>137486.1</v>
      </c>
      <c r="F13" s="78">
        <v>137363.20000000001</v>
      </c>
      <c r="G13" s="52">
        <f t="shared" si="0"/>
        <v>25967.500000000015</v>
      </c>
      <c r="H13" s="67">
        <f t="shared" si="1"/>
        <v>1.233110434244769</v>
      </c>
      <c r="I13" s="67">
        <f t="shared" si="2"/>
        <v>1.2310717559115838</v>
      </c>
      <c r="J13" s="67">
        <f t="shared" si="3"/>
        <v>0.99910609145215412</v>
      </c>
      <c r="K13" s="44" t="s">
        <v>116</v>
      </c>
      <c r="L13" s="102"/>
      <c r="M13" s="53">
        <f t="shared" si="4"/>
        <v>0.2310717559115838</v>
      </c>
      <c r="N13" s="20"/>
      <c r="O13" s="22"/>
      <c r="P13" s="21"/>
      <c r="S13" s="25"/>
    </row>
    <row r="14" spans="1:19" s="4" customFormat="1" ht="15" x14ac:dyDescent="0.4">
      <c r="A14" s="43" t="s">
        <v>71</v>
      </c>
      <c r="B14" s="58" t="s">
        <v>70</v>
      </c>
      <c r="C14" s="33">
        <f>C15</f>
        <v>0</v>
      </c>
      <c r="D14" s="33">
        <f>D15</f>
        <v>0</v>
      </c>
      <c r="E14" s="69">
        <f>E15</f>
        <v>88</v>
      </c>
      <c r="F14" s="69">
        <f>F15</f>
        <v>87.92</v>
      </c>
      <c r="G14" s="50">
        <f t="shared" si="0"/>
        <v>87.92</v>
      </c>
      <c r="H14" s="70" t="s">
        <v>136</v>
      </c>
      <c r="I14" s="70" t="s">
        <v>136</v>
      </c>
      <c r="J14" s="48">
        <f t="shared" si="3"/>
        <v>0.99909090909090914</v>
      </c>
      <c r="K14" s="44"/>
      <c r="L14" s="100"/>
      <c r="M14" s="53" t="e">
        <f t="shared" si="4"/>
        <v>#VALUE!</v>
      </c>
      <c r="P14" s="5"/>
    </row>
    <row r="15" spans="1:19" s="4" customFormat="1" ht="33" customHeight="1" x14ac:dyDescent="0.4">
      <c r="A15" s="80" t="s">
        <v>69</v>
      </c>
      <c r="B15" s="59" t="s">
        <v>68</v>
      </c>
      <c r="C15" s="91">
        <v>0</v>
      </c>
      <c r="D15" s="92">
        <v>0</v>
      </c>
      <c r="E15" s="52">
        <v>88</v>
      </c>
      <c r="F15" s="52">
        <v>87.92</v>
      </c>
      <c r="G15" s="52">
        <f t="shared" si="0"/>
        <v>87.92</v>
      </c>
      <c r="H15" s="67" t="s">
        <v>136</v>
      </c>
      <c r="I15" s="67" t="s">
        <v>136</v>
      </c>
      <c r="J15" s="67">
        <f>F15/E15</f>
        <v>0.99909090909090914</v>
      </c>
      <c r="K15" s="44" t="s">
        <v>135</v>
      </c>
      <c r="L15" s="101"/>
      <c r="M15" s="53" t="e">
        <f t="shared" si="4"/>
        <v>#VALUE!</v>
      </c>
      <c r="N15" s="14"/>
      <c r="P15" s="5"/>
    </row>
    <row r="16" spans="1:19" s="4" customFormat="1" ht="30" x14ac:dyDescent="0.4">
      <c r="A16" s="43" t="s">
        <v>67</v>
      </c>
      <c r="B16" s="58" t="s">
        <v>66</v>
      </c>
      <c r="C16" s="69">
        <f>C17+C18</f>
        <v>5017.5</v>
      </c>
      <c r="D16" s="69">
        <f>D17+D18</f>
        <v>28043.7</v>
      </c>
      <c r="E16" s="69">
        <f>E17+E18</f>
        <v>28443.7</v>
      </c>
      <c r="F16" s="69">
        <f>F17+F18</f>
        <v>28443.200000000001</v>
      </c>
      <c r="G16" s="65">
        <f t="shared" si="0"/>
        <v>23425.7</v>
      </c>
      <c r="H16" s="70">
        <f t="shared" si="1"/>
        <v>5.6687992027902343</v>
      </c>
      <c r="I16" s="70">
        <f t="shared" si="2"/>
        <v>5.5891778774289991</v>
      </c>
      <c r="J16" s="70">
        <f t="shared" ref="J16:J58" si="5">F16/E16</f>
        <v>0.99998242141493543</v>
      </c>
      <c r="K16" s="44"/>
      <c r="L16" s="100"/>
      <c r="M16" s="53">
        <f t="shared" si="4"/>
        <v>4.5891778774289991</v>
      </c>
      <c r="P16" s="5"/>
    </row>
    <row r="17" spans="1:17" s="4" customFormat="1" ht="46.3" x14ac:dyDescent="0.4">
      <c r="A17" s="82" t="s">
        <v>112</v>
      </c>
      <c r="B17" s="75" t="s">
        <v>113</v>
      </c>
      <c r="C17" s="93">
        <v>4793.5</v>
      </c>
      <c r="D17" s="93">
        <v>26800</v>
      </c>
      <c r="E17" s="78">
        <v>27200</v>
      </c>
      <c r="F17" s="78">
        <v>27199.5</v>
      </c>
      <c r="G17" s="52">
        <f t="shared" si="0"/>
        <v>22406</v>
      </c>
      <c r="H17" s="67">
        <f t="shared" si="1"/>
        <v>5.6742463752998855</v>
      </c>
      <c r="I17" s="67">
        <f t="shared" si="2"/>
        <v>5.5909043496401374</v>
      </c>
      <c r="J17" s="67">
        <f t="shared" si="5"/>
        <v>0.99998161764705884</v>
      </c>
      <c r="K17" s="55" t="s">
        <v>137</v>
      </c>
      <c r="L17" s="100"/>
      <c r="M17" s="53">
        <f t="shared" si="4"/>
        <v>4.5909043496401374</v>
      </c>
      <c r="N17" s="20"/>
      <c r="O17" s="22"/>
      <c r="P17" s="21"/>
      <c r="Q17" s="24"/>
    </row>
    <row r="18" spans="1:17" s="4" customFormat="1" ht="38.6" x14ac:dyDescent="0.4">
      <c r="A18" s="83" t="s">
        <v>65</v>
      </c>
      <c r="B18" s="62" t="s">
        <v>64</v>
      </c>
      <c r="C18" s="93">
        <v>224</v>
      </c>
      <c r="D18" s="93">
        <v>1243.7</v>
      </c>
      <c r="E18" s="78">
        <v>1243.7</v>
      </c>
      <c r="F18" s="78">
        <v>1243.7</v>
      </c>
      <c r="G18" s="52">
        <f t="shared" si="0"/>
        <v>1019.7</v>
      </c>
      <c r="H18" s="67">
        <f t="shared" si="1"/>
        <v>5.5522321428571431</v>
      </c>
      <c r="I18" s="67">
        <f t="shared" si="2"/>
        <v>5.5522321428571431</v>
      </c>
      <c r="J18" s="67">
        <f t="shared" si="5"/>
        <v>1</v>
      </c>
      <c r="K18" s="56" t="s">
        <v>138</v>
      </c>
      <c r="L18" s="101"/>
      <c r="M18" s="53">
        <f t="shared" si="4"/>
        <v>4.5522321428571431</v>
      </c>
      <c r="N18" s="20"/>
      <c r="O18" s="22"/>
      <c r="P18" s="21"/>
    </row>
    <row r="19" spans="1:17" s="4" customFormat="1" ht="15" x14ac:dyDescent="0.35">
      <c r="A19" s="43" t="s">
        <v>63</v>
      </c>
      <c r="B19" s="58" t="s">
        <v>62</v>
      </c>
      <c r="C19" s="33">
        <f>C20+C21+C22+C23+C24+C25</f>
        <v>358110.99999999994</v>
      </c>
      <c r="D19" s="33">
        <f>D20+D21+D22+D23+D24+D25</f>
        <v>387264.9</v>
      </c>
      <c r="E19" s="69">
        <f>E20+E21+E22+E23+E24+E25</f>
        <v>387264.9</v>
      </c>
      <c r="F19" s="69">
        <f>F20+F21+F22+F23+F24+F25</f>
        <v>387263.89999999997</v>
      </c>
      <c r="G19" s="50">
        <f t="shared" si="0"/>
        <v>29152.900000000023</v>
      </c>
      <c r="H19" s="70">
        <f t="shared" si="1"/>
        <v>1.0814074407097241</v>
      </c>
      <c r="I19" s="70">
        <f t="shared" si="2"/>
        <v>1.0814102331400044</v>
      </c>
      <c r="J19" s="70">
        <f t="shared" si="5"/>
        <v>0.99999741778818563</v>
      </c>
      <c r="K19" s="46" t="s">
        <v>92</v>
      </c>
      <c r="L19" s="103"/>
      <c r="M19" s="53">
        <f t="shared" si="4"/>
        <v>8.1410233140004395E-2</v>
      </c>
      <c r="N19" s="23"/>
      <c r="P19" s="5"/>
    </row>
    <row r="20" spans="1:17" s="4" customFormat="1" ht="18" x14ac:dyDescent="0.4">
      <c r="A20" s="80" t="s">
        <v>61</v>
      </c>
      <c r="B20" s="59" t="s">
        <v>60</v>
      </c>
      <c r="C20" s="94">
        <v>2394.6999999999998</v>
      </c>
      <c r="D20" s="94">
        <v>2486.5</v>
      </c>
      <c r="E20" s="78">
        <v>2486.5</v>
      </c>
      <c r="F20" s="78">
        <v>2486.4</v>
      </c>
      <c r="G20" s="95">
        <f t="shared" si="0"/>
        <v>91.700000000000273</v>
      </c>
      <c r="H20" s="67">
        <f t="shared" si="1"/>
        <v>1.0382928968137972</v>
      </c>
      <c r="I20" s="67">
        <f t="shared" si="2"/>
        <v>1.0383346556979998</v>
      </c>
      <c r="J20" s="67">
        <f t="shared" si="5"/>
        <v>0.99995978282726727</v>
      </c>
      <c r="K20" s="44"/>
      <c r="L20" s="101"/>
      <c r="M20" s="53">
        <f t="shared" si="4"/>
        <v>3.8334655697999764E-2</v>
      </c>
      <c r="N20" s="23"/>
      <c r="P20" s="5"/>
    </row>
    <row r="21" spans="1:17" s="4" customFormat="1" ht="38.6" x14ac:dyDescent="0.4">
      <c r="A21" s="80" t="s">
        <v>59</v>
      </c>
      <c r="B21" s="59" t="s">
        <v>58</v>
      </c>
      <c r="C21" s="94">
        <v>16818.2</v>
      </c>
      <c r="D21" s="94">
        <v>14739.2</v>
      </c>
      <c r="E21" s="78">
        <v>14739.2</v>
      </c>
      <c r="F21" s="78">
        <v>14739.1</v>
      </c>
      <c r="G21" s="95">
        <f t="shared" si="0"/>
        <v>-2079.1000000000004</v>
      </c>
      <c r="H21" s="67">
        <f t="shared" si="1"/>
        <v>0.87637797148327401</v>
      </c>
      <c r="I21" s="67">
        <f t="shared" si="2"/>
        <v>0.87638391742279198</v>
      </c>
      <c r="J21" s="67">
        <f t="shared" si="5"/>
        <v>0.99999321537125485</v>
      </c>
      <c r="K21" s="44" t="s">
        <v>139</v>
      </c>
      <c r="L21" s="101"/>
      <c r="M21" s="53">
        <f t="shared" si="4"/>
        <v>-0.12361608257720802</v>
      </c>
      <c r="N21" s="23"/>
      <c r="P21" s="5"/>
    </row>
    <row r="22" spans="1:17" s="4" customFormat="1" ht="38.6" x14ac:dyDescent="0.4">
      <c r="A22" s="80" t="s">
        <v>96</v>
      </c>
      <c r="B22" s="63" t="s">
        <v>95</v>
      </c>
      <c r="C22" s="94">
        <v>0</v>
      </c>
      <c r="D22" s="94">
        <v>110</v>
      </c>
      <c r="E22" s="78">
        <v>110</v>
      </c>
      <c r="F22" s="78">
        <v>110</v>
      </c>
      <c r="G22" s="95">
        <f t="shared" si="0"/>
        <v>110</v>
      </c>
      <c r="H22" s="67" t="s">
        <v>136</v>
      </c>
      <c r="I22" s="67" t="s">
        <v>136</v>
      </c>
      <c r="J22" s="67">
        <f t="shared" si="5"/>
        <v>1</v>
      </c>
      <c r="K22" s="44" t="s">
        <v>140</v>
      </c>
      <c r="L22" s="104"/>
      <c r="M22" s="53" t="e">
        <f t="shared" si="4"/>
        <v>#VALUE!</v>
      </c>
      <c r="N22" s="23"/>
      <c r="O22" s="14"/>
      <c r="P22" s="5"/>
    </row>
    <row r="23" spans="1:17" s="4" customFormat="1" ht="77.150000000000006" x14ac:dyDescent="0.4">
      <c r="A23" s="80" t="s">
        <v>57</v>
      </c>
      <c r="B23" s="59" t="s">
        <v>56</v>
      </c>
      <c r="C23" s="94">
        <v>8444.9</v>
      </c>
      <c r="D23" s="94">
        <v>5720.7</v>
      </c>
      <c r="E23" s="78">
        <v>5720.7</v>
      </c>
      <c r="F23" s="78">
        <v>5720.6</v>
      </c>
      <c r="G23" s="95">
        <f t="shared" si="0"/>
        <v>-2724.2999999999993</v>
      </c>
      <c r="H23" s="67">
        <f t="shared" si="1"/>
        <v>0.67740292957879911</v>
      </c>
      <c r="I23" s="67">
        <f t="shared" si="2"/>
        <v>0.67741477104524628</v>
      </c>
      <c r="J23" s="67">
        <f t="shared" si="5"/>
        <v>0.99998251962172469</v>
      </c>
      <c r="K23" s="44" t="s">
        <v>144</v>
      </c>
      <c r="L23" s="101"/>
      <c r="M23" s="53">
        <f t="shared" si="4"/>
        <v>-0.32258522895475372</v>
      </c>
      <c r="N23" s="23"/>
      <c r="O23" s="6"/>
      <c r="P23" s="5"/>
    </row>
    <row r="24" spans="1:17" s="4" customFormat="1" ht="81.349999999999994" customHeight="1" x14ac:dyDescent="0.4">
      <c r="A24" s="80" t="s">
        <v>55</v>
      </c>
      <c r="B24" s="59" t="s">
        <v>54</v>
      </c>
      <c r="C24" s="94">
        <v>315325.09999999998</v>
      </c>
      <c r="D24" s="94">
        <v>332163.40000000002</v>
      </c>
      <c r="E24" s="78">
        <v>332163.40000000002</v>
      </c>
      <c r="F24" s="78">
        <v>332163</v>
      </c>
      <c r="G24" s="95">
        <f t="shared" si="0"/>
        <v>16837.900000000023</v>
      </c>
      <c r="H24" s="67">
        <f t="shared" si="1"/>
        <v>1.053398540109874</v>
      </c>
      <c r="I24" s="67">
        <f t="shared" si="2"/>
        <v>1.0533998086419383</v>
      </c>
      <c r="J24" s="67">
        <f t="shared" si="5"/>
        <v>0.99999879577340545</v>
      </c>
      <c r="K24" s="44" t="s">
        <v>157</v>
      </c>
      <c r="L24" s="101"/>
      <c r="M24" s="53">
        <f t="shared" si="4"/>
        <v>5.3399808641938273E-2</v>
      </c>
      <c r="N24" s="23"/>
      <c r="P24" s="5"/>
    </row>
    <row r="25" spans="1:17" s="4" customFormat="1" ht="56.05" customHeight="1" x14ac:dyDescent="0.4">
      <c r="A25" s="84" t="s">
        <v>53</v>
      </c>
      <c r="B25" s="59" t="s">
        <v>52</v>
      </c>
      <c r="C25" s="94">
        <v>15128.1</v>
      </c>
      <c r="D25" s="94">
        <v>32045.1</v>
      </c>
      <c r="E25" s="78">
        <v>32045.1</v>
      </c>
      <c r="F25" s="78">
        <v>32044.799999999999</v>
      </c>
      <c r="G25" s="95">
        <f t="shared" si="0"/>
        <v>16916.699999999997</v>
      </c>
      <c r="H25" s="67">
        <f t="shared" si="1"/>
        <v>2.1182303131259048</v>
      </c>
      <c r="I25" s="67">
        <f t="shared" si="2"/>
        <v>2.1182501437721855</v>
      </c>
      <c r="J25" s="67">
        <f t="shared" si="5"/>
        <v>0.9999906381942949</v>
      </c>
      <c r="K25" s="54" t="s">
        <v>122</v>
      </c>
      <c r="L25" s="44"/>
      <c r="M25" s="53">
        <f t="shared" si="4"/>
        <v>1.1182501437721855</v>
      </c>
      <c r="N25" s="23"/>
      <c r="O25" s="6"/>
      <c r="P25" s="5"/>
    </row>
    <row r="26" spans="1:17" s="4" customFormat="1" ht="15" x14ac:dyDescent="0.4">
      <c r="A26" s="85" t="s">
        <v>51</v>
      </c>
      <c r="B26" s="58" t="s">
        <v>50</v>
      </c>
      <c r="C26" s="33">
        <f>C27+C28+C29+C30</f>
        <v>1255838.8</v>
      </c>
      <c r="D26" s="33">
        <f>D27+D28+D29+D30</f>
        <v>1836545.6</v>
      </c>
      <c r="E26" s="69">
        <f>E27+E28+E29+E30</f>
        <v>1837045.6</v>
      </c>
      <c r="F26" s="69">
        <f>F27+F28+F29+F30</f>
        <v>1654570.8</v>
      </c>
      <c r="G26" s="50">
        <f t="shared" si="0"/>
        <v>398732</v>
      </c>
      <c r="H26" s="70">
        <f t="shared" si="1"/>
        <v>1.3175025329684034</v>
      </c>
      <c r="I26" s="70">
        <f t="shared" si="2"/>
        <v>1.4624055252951256</v>
      </c>
      <c r="J26" s="70">
        <f t="shared" si="5"/>
        <v>0.90066942268607808</v>
      </c>
      <c r="K26" s="46"/>
      <c r="L26" s="44"/>
      <c r="M26" s="53">
        <f t="shared" si="4"/>
        <v>0.46240552529512557</v>
      </c>
      <c r="N26" s="23"/>
      <c r="P26" s="5"/>
    </row>
    <row r="27" spans="1:17" s="4" customFormat="1" ht="153" customHeight="1" x14ac:dyDescent="0.4">
      <c r="A27" s="84" t="s">
        <v>49</v>
      </c>
      <c r="B27" s="64" t="s">
        <v>48</v>
      </c>
      <c r="C27" s="94">
        <v>937422.7</v>
      </c>
      <c r="D27" s="94">
        <v>1462176.3</v>
      </c>
      <c r="E27" s="78">
        <v>1462176.32</v>
      </c>
      <c r="F27" s="79">
        <v>1293350.3</v>
      </c>
      <c r="G27" s="95">
        <f t="shared" si="0"/>
        <v>355927.60000000009</v>
      </c>
      <c r="H27" s="67">
        <f t="shared" si="1"/>
        <v>1.3796874131595065</v>
      </c>
      <c r="I27" s="67">
        <f t="shared" si="2"/>
        <v>1.5597833293347816</v>
      </c>
      <c r="J27" s="67">
        <f t="shared" si="5"/>
        <v>0.88453785108488148</v>
      </c>
      <c r="K27" s="44" t="s">
        <v>141</v>
      </c>
      <c r="L27" s="100" t="s">
        <v>142</v>
      </c>
      <c r="M27" s="53">
        <f t="shared" si="4"/>
        <v>0.55978332933478159</v>
      </c>
      <c r="N27" s="23"/>
      <c r="P27" s="5"/>
    </row>
    <row r="28" spans="1:17" s="4" customFormat="1" ht="141.44999999999999" x14ac:dyDescent="0.4">
      <c r="A28" s="80" t="s">
        <v>47</v>
      </c>
      <c r="B28" s="59" t="s">
        <v>46</v>
      </c>
      <c r="C28" s="94">
        <v>181095.4</v>
      </c>
      <c r="D28" s="94">
        <v>186226.5</v>
      </c>
      <c r="E28" s="78">
        <v>186226.48</v>
      </c>
      <c r="F28" s="78">
        <v>175381.8</v>
      </c>
      <c r="G28" s="95">
        <f t="shared" si="0"/>
        <v>-5713.6000000000058</v>
      </c>
      <c r="H28" s="67">
        <f t="shared" si="1"/>
        <v>0.96844977840408975</v>
      </c>
      <c r="I28" s="67">
        <f t="shared" si="2"/>
        <v>1.0283336848975733</v>
      </c>
      <c r="J28" s="67">
        <f t="shared" si="5"/>
        <v>0.94176617632465576</v>
      </c>
      <c r="K28" s="44"/>
      <c r="L28" s="100" t="s">
        <v>143</v>
      </c>
      <c r="M28" s="53">
        <f t="shared" si="4"/>
        <v>2.8333684897573264E-2</v>
      </c>
      <c r="P28" s="5"/>
    </row>
    <row r="29" spans="1:17" s="4" customFormat="1" ht="77.150000000000006" x14ac:dyDescent="0.4">
      <c r="A29" s="80" t="s">
        <v>45</v>
      </c>
      <c r="B29" s="59" t="s">
        <v>44</v>
      </c>
      <c r="C29" s="94">
        <v>97146.6</v>
      </c>
      <c r="D29" s="94">
        <v>148451.6</v>
      </c>
      <c r="E29" s="78">
        <v>148951.6</v>
      </c>
      <c r="F29" s="79">
        <v>146305.5</v>
      </c>
      <c r="G29" s="95">
        <f t="shared" si="0"/>
        <v>49158.899999999994</v>
      </c>
      <c r="H29" s="67">
        <f t="shared" si="1"/>
        <v>1.5060280030387063</v>
      </c>
      <c r="I29" s="67">
        <f t="shared" si="2"/>
        <v>1.5281193577541572</v>
      </c>
      <c r="J29" s="67">
        <f t="shared" si="5"/>
        <v>0.9822351690079193</v>
      </c>
      <c r="K29" s="44" t="s">
        <v>145</v>
      </c>
      <c r="L29" s="100"/>
      <c r="M29" s="53">
        <f t="shared" si="4"/>
        <v>0.52811935775415719</v>
      </c>
      <c r="O29" s="6"/>
      <c r="P29" s="5"/>
    </row>
    <row r="30" spans="1:17" s="4" customFormat="1" ht="28.3" x14ac:dyDescent="0.4">
      <c r="A30" s="84" t="s">
        <v>43</v>
      </c>
      <c r="B30" s="59" t="s">
        <v>42</v>
      </c>
      <c r="C30" s="94">
        <v>40174.1</v>
      </c>
      <c r="D30" s="94">
        <v>39691.199999999997</v>
      </c>
      <c r="E30" s="78">
        <v>39691.199999999997</v>
      </c>
      <c r="F30" s="78">
        <v>39533.199999999997</v>
      </c>
      <c r="G30" s="95">
        <f t="shared" si="0"/>
        <v>-640.90000000000146</v>
      </c>
      <c r="H30" s="67">
        <f t="shared" si="1"/>
        <v>0.98404693571231217</v>
      </c>
      <c r="I30" s="67">
        <f t="shared" si="2"/>
        <v>0.98797981784283906</v>
      </c>
      <c r="J30" s="67">
        <f t="shared" si="5"/>
        <v>0.99601926875478697</v>
      </c>
      <c r="K30" s="44"/>
      <c r="L30" s="100"/>
      <c r="M30" s="53">
        <f t="shared" si="4"/>
        <v>-1.2020182157160941E-2</v>
      </c>
      <c r="P30" s="5"/>
    </row>
    <row r="31" spans="1:17" s="4" customFormat="1" ht="15.75" customHeight="1" x14ac:dyDescent="0.4">
      <c r="A31" s="43" t="s">
        <v>41</v>
      </c>
      <c r="B31" s="58" t="s">
        <v>40</v>
      </c>
      <c r="C31" s="33">
        <f>C32</f>
        <v>194.7</v>
      </c>
      <c r="D31" s="33">
        <f>D32</f>
        <v>180.7</v>
      </c>
      <c r="E31" s="69">
        <f>E32</f>
        <v>180.7</v>
      </c>
      <c r="F31" s="69">
        <f>F32</f>
        <v>180.7</v>
      </c>
      <c r="G31" s="50">
        <f t="shared" si="0"/>
        <v>-14</v>
      </c>
      <c r="H31" s="67">
        <f t="shared" si="1"/>
        <v>0.92809450436569085</v>
      </c>
      <c r="I31" s="67">
        <f t="shared" si="2"/>
        <v>0.92809450436569085</v>
      </c>
      <c r="J31" s="70">
        <f t="shared" si="5"/>
        <v>1</v>
      </c>
      <c r="K31" s="44"/>
      <c r="L31" s="100"/>
      <c r="M31" s="53">
        <f t="shared" si="4"/>
        <v>-7.1905495634309147E-2</v>
      </c>
      <c r="P31" s="5"/>
    </row>
    <row r="32" spans="1:17" s="4" customFormat="1" ht="25.75" x14ac:dyDescent="0.4">
      <c r="A32" s="80" t="s">
        <v>39</v>
      </c>
      <c r="B32" s="59" t="s">
        <v>38</v>
      </c>
      <c r="C32" s="94">
        <v>194.7</v>
      </c>
      <c r="D32" s="94">
        <v>180.7</v>
      </c>
      <c r="E32" s="76">
        <v>180.7</v>
      </c>
      <c r="F32" s="76">
        <v>180.7</v>
      </c>
      <c r="G32" s="51">
        <f t="shared" si="0"/>
        <v>-14</v>
      </c>
      <c r="H32" s="67">
        <f t="shared" si="1"/>
        <v>0.92809450436569085</v>
      </c>
      <c r="I32" s="67">
        <f t="shared" si="2"/>
        <v>0.92809450436569085</v>
      </c>
      <c r="J32" s="67">
        <f t="shared" si="5"/>
        <v>1</v>
      </c>
      <c r="K32" s="44" t="s">
        <v>149</v>
      </c>
      <c r="L32" s="101"/>
      <c r="M32" s="53">
        <f t="shared" si="4"/>
        <v>-7.1905495634309147E-2</v>
      </c>
      <c r="P32" s="5"/>
    </row>
    <row r="33" spans="1:17" s="4" customFormat="1" ht="18" x14ac:dyDescent="0.4">
      <c r="A33" s="43" t="s">
        <v>37</v>
      </c>
      <c r="B33" s="58" t="s">
        <v>36</v>
      </c>
      <c r="C33" s="33">
        <f>C34+C35+C37+C38+C39+C36</f>
        <v>1706551.7</v>
      </c>
      <c r="D33" s="33">
        <f t="shared" ref="D33:G33" si="6">D34+D35+D37+D38+D39+D36</f>
        <v>2026686.5999999999</v>
      </c>
      <c r="E33" s="69">
        <f t="shared" ref="E33" si="7">E34+E35+E37+E38+E39+E36</f>
        <v>2026686.5999999999</v>
      </c>
      <c r="F33" s="69">
        <f t="shared" si="6"/>
        <v>1969395.5</v>
      </c>
      <c r="G33" s="33">
        <f t="shared" si="6"/>
        <v>262843.80000000005</v>
      </c>
      <c r="H33" s="70">
        <f t="shared" si="1"/>
        <v>1.1540204143829924</v>
      </c>
      <c r="I33" s="70">
        <f t="shared" si="2"/>
        <v>1.1875916797598338</v>
      </c>
      <c r="J33" s="70">
        <f t="shared" si="5"/>
        <v>0.97173164316574656</v>
      </c>
      <c r="K33" s="44"/>
      <c r="L33" s="101"/>
      <c r="M33" s="53">
        <f t="shared" si="4"/>
        <v>0.18759167975983382</v>
      </c>
      <c r="P33" s="5"/>
    </row>
    <row r="34" spans="1:17" s="4" customFormat="1" ht="90" x14ac:dyDescent="0.4">
      <c r="A34" s="80" t="s">
        <v>35</v>
      </c>
      <c r="B34" s="59" t="s">
        <v>34</v>
      </c>
      <c r="C34" s="94">
        <v>670828.30000000005</v>
      </c>
      <c r="D34" s="94">
        <v>777714.3</v>
      </c>
      <c r="E34" s="78">
        <v>777714.3</v>
      </c>
      <c r="F34" s="78">
        <v>772087.8</v>
      </c>
      <c r="G34" s="52">
        <f t="shared" ref="G34:G42" si="8">SUM(F34-C34)</f>
        <v>101259.5</v>
      </c>
      <c r="H34" s="67">
        <f t="shared" si="1"/>
        <v>1.1509469710803792</v>
      </c>
      <c r="I34" s="67">
        <f t="shared" si="2"/>
        <v>1.1593343632044146</v>
      </c>
      <c r="J34" s="67">
        <f t="shared" si="5"/>
        <v>0.99276533811966683</v>
      </c>
      <c r="K34" s="44" t="s">
        <v>146</v>
      </c>
      <c r="L34" s="101"/>
      <c r="M34" s="53">
        <f t="shared" si="4"/>
        <v>0.15933436320441463</v>
      </c>
      <c r="P34" s="5"/>
    </row>
    <row r="35" spans="1:17" s="4" customFormat="1" ht="90" x14ac:dyDescent="0.4">
      <c r="A35" s="80" t="s">
        <v>33</v>
      </c>
      <c r="B35" s="59" t="s">
        <v>32</v>
      </c>
      <c r="C35" s="94">
        <v>765527.1</v>
      </c>
      <c r="D35" s="94">
        <v>970802.6</v>
      </c>
      <c r="E35" s="78">
        <v>970802.6</v>
      </c>
      <c r="F35" s="78">
        <v>920590</v>
      </c>
      <c r="G35" s="52">
        <f t="shared" si="8"/>
        <v>155062.90000000002</v>
      </c>
      <c r="H35" s="67">
        <f t="shared" si="1"/>
        <v>1.2025570355379973</v>
      </c>
      <c r="I35" s="67">
        <f t="shared" si="2"/>
        <v>1.2681492268529748</v>
      </c>
      <c r="J35" s="67">
        <f t="shared" si="5"/>
        <v>0.94827722958302751</v>
      </c>
      <c r="K35" s="44" t="s">
        <v>147</v>
      </c>
      <c r="L35" s="100" t="s">
        <v>150</v>
      </c>
      <c r="M35" s="53">
        <f t="shared" si="4"/>
        <v>0.26814922685297482</v>
      </c>
      <c r="P35" s="5"/>
    </row>
    <row r="36" spans="1:17" s="4" customFormat="1" ht="18" x14ac:dyDescent="0.4">
      <c r="A36" s="80" t="s">
        <v>98</v>
      </c>
      <c r="B36" s="63" t="s">
        <v>97</v>
      </c>
      <c r="C36" s="94">
        <v>141993.79999999999</v>
      </c>
      <c r="D36" s="94">
        <v>136763.5</v>
      </c>
      <c r="E36" s="78">
        <v>136763.5</v>
      </c>
      <c r="F36" s="78">
        <v>136763.20000000001</v>
      </c>
      <c r="G36" s="52">
        <f t="shared" si="8"/>
        <v>-5230.5999999999767</v>
      </c>
      <c r="H36" s="67">
        <f t="shared" si="1"/>
        <v>0.96316318036421322</v>
      </c>
      <c r="I36" s="67">
        <f t="shared" si="2"/>
        <v>0.96316529313251709</v>
      </c>
      <c r="J36" s="67">
        <f t="shared" si="5"/>
        <v>0.99999780643227187</v>
      </c>
      <c r="K36" s="44"/>
      <c r="L36" s="101"/>
      <c r="M36" s="53">
        <f t="shared" si="4"/>
        <v>-3.6834706867482914E-2</v>
      </c>
      <c r="P36" s="5"/>
    </row>
    <row r="37" spans="1:17" s="4" customFormat="1" ht="31" customHeight="1" x14ac:dyDescent="0.4">
      <c r="A37" s="82" t="s">
        <v>100</v>
      </c>
      <c r="B37" s="63" t="s">
        <v>99</v>
      </c>
      <c r="C37" s="94">
        <v>2615.4</v>
      </c>
      <c r="D37" s="94">
        <v>2393.5</v>
      </c>
      <c r="E37" s="78">
        <v>2393.5</v>
      </c>
      <c r="F37" s="78">
        <v>2279.6</v>
      </c>
      <c r="G37" s="52">
        <f t="shared" si="8"/>
        <v>-335.80000000000018</v>
      </c>
      <c r="H37" s="67">
        <f t="shared" ref="H37:H58" si="9">F37/C37</f>
        <v>0.87160663760801405</v>
      </c>
      <c r="I37" s="67">
        <f t="shared" ref="I37:I58" si="10">D37/C37</f>
        <v>0.91515638143305034</v>
      </c>
      <c r="J37" s="67">
        <f t="shared" si="5"/>
        <v>0.9524127846250261</v>
      </c>
      <c r="K37" s="44" t="s">
        <v>148</v>
      </c>
      <c r="L37" s="101"/>
      <c r="M37" s="53">
        <f t="shared" si="4"/>
        <v>-8.4843618566949663E-2</v>
      </c>
      <c r="P37" s="5"/>
    </row>
    <row r="38" spans="1:17" s="4" customFormat="1" ht="18" x14ac:dyDescent="0.4">
      <c r="A38" s="80" t="s">
        <v>31</v>
      </c>
      <c r="B38" s="59" t="s">
        <v>30</v>
      </c>
      <c r="C38" s="94">
        <v>19775.5</v>
      </c>
      <c r="D38" s="94">
        <v>20605</v>
      </c>
      <c r="E38" s="78">
        <v>20605</v>
      </c>
      <c r="F38" s="78">
        <v>20602.400000000001</v>
      </c>
      <c r="G38" s="52">
        <f t="shared" si="8"/>
        <v>826.90000000000146</v>
      </c>
      <c r="H38" s="67">
        <f t="shared" si="9"/>
        <v>1.0418143662612829</v>
      </c>
      <c r="I38" s="67">
        <f t="shared" si="10"/>
        <v>1.041945842077318</v>
      </c>
      <c r="J38" s="67">
        <f t="shared" si="5"/>
        <v>0.99987381703470035</v>
      </c>
      <c r="K38" s="54"/>
      <c r="L38" s="101"/>
      <c r="M38" s="53">
        <f t="shared" si="4"/>
        <v>4.1945842077317996E-2</v>
      </c>
      <c r="P38" s="5"/>
    </row>
    <row r="39" spans="1:17" s="4" customFormat="1" ht="102.9" x14ac:dyDescent="0.4">
      <c r="A39" s="80" t="s">
        <v>29</v>
      </c>
      <c r="B39" s="59" t="s">
        <v>28</v>
      </c>
      <c r="C39" s="94">
        <v>105811.6</v>
      </c>
      <c r="D39" s="94">
        <v>118407.7</v>
      </c>
      <c r="E39" s="78">
        <v>118407.7</v>
      </c>
      <c r="F39" s="78">
        <v>117072.5</v>
      </c>
      <c r="G39" s="52">
        <f t="shared" si="8"/>
        <v>11260.899999999994</v>
      </c>
      <c r="H39" s="67">
        <f t="shared" si="9"/>
        <v>1.1064240593658918</v>
      </c>
      <c r="I39" s="67">
        <f t="shared" si="10"/>
        <v>1.1190427136533234</v>
      </c>
      <c r="J39" s="67">
        <f t="shared" si="5"/>
        <v>0.98872370631301854</v>
      </c>
      <c r="K39" s="54" t="s">
        <v>151</v>
      </c>
      <c r="L39" s="101"/>
      <c r="M39" s="53">
        <f t="shared" si="4"/>
        <v>0.11904271365332342</v>
      </c>
      <c r="P39" s="5"/>
    </row>
    <row r="40" spans="1:17" s="4" customFormat="1" ht="15" x14ac:dyDescent="0.4">
      <c r="A40" s="43" t="s">
        <v>27</v>
      </c>
      <c r="B40" s="58" t="s">
        <v>26</v>
      </c>
      <c r="C40" s="33">
        <f>C41+C42</f>
        <v>246176.2</v>
      </c>
      <c r="D40" s="33">
        <f>D41+D42</f>
        <v>260494.59999999998</v>
      </c>
      <c r="E40" s="69">
        <f>E41+E42</f>
        <v>254740.3</v>
      </c>
      <c r="F40" s="69">
        <f>F41+F42</f>
        <v>254533.7</v>
      </c>
      <c r="G40" s="50">
        <f t="shared" si="8"/>
        <v>8357.5</v>
      </c>
      <c r="H40" s="70">
        <f t="shared" si="9"/>
        <v>1.0339492607327596</v>
      </c>
      <c r="I40" s="70">
        <f t="shared" si="10"/>
        <v>1.0581632180527605</v>
      </c>
      <c r="J40" s="70">
        <f t="shared" si="5"/>
        <v>0.99918897795127049</v>
      </c>
      <c r="K40" s="44"/>
      <c r="L40" s="100"/>
      <c r="M40" s="53">
        <f t="shared" si="4"/>
        <v>5.8163218052760479E-2</v>
      </c>
      <c r="P40" s="5"/>
    </row>
    <row r="41" spans="1:17" s="4" customFormat="1" ht="43.5" customHeight="1" x14ac:dyDescent="0.4">
      <c r="A41" s="80" t="s">
        <v>25</v>
      </c>
      <c r="B41" s="59" t="s">
        <v>24</v>
      </c>
      <c r="C41" s="96">
        <v>209270.9</v>
      </c>
      <c r="D41" s="97">
        <v>220078.8</v>
      </c>
      <c r="E41" s="78">
        <v>214324.5</v>
      </c>
      <c r="F41" s="78">
        <v>214259.4</v>
      </c>
      <c r="G41" s="52">
        <f t="shared" si="8"/>
        <v>4988.5</v>
      </c>
      <c r="H41" s="67">
        <f t="shared" si="9"/>
        <v>1.0238375235161696</v>
      </c>
      <c r="I41" s="67">
        <f t="shared" si="10"/>
        <v>1.0516454987291592</v>
      </c>
      <c r="J41" s="67">
        <f t="shared" si="5"/>
        <v>0.99969625497784897</v>
      </c>
      <c r="K41" s="54"/>
      <c r="L41" s="100"/>
      <c r="M41" s="53">
        <f t="shared" si="4"/>
        <v>5.1645498729159245E-2</v>
      </c>
      <c r="P41" s="5"/>
    </row>
    <row r="42" spans="1:17" s="4" customFormat="1" ht="29.25" customHeight="1" x14ac:dyDescent="0.4">
      <c r="A42" s="80" t="s">
        <v>23</v>
      </c>
      <c r="B42" s="59" t="s">
        <v>22</v>
      </c>
      <c r="C42" s="96">
        <v>36905.300000000003</v>
      </c>
      <c r="D42" s="97">
        <v>40415.800000000003</v>
      </c>
      <c r="E42" s="78">
        <v>40415.800000000003</v>
      </c>
      <c r="F42" s="78">
        <v>40274.300000000003</v>
      </c>
      <c r="G42" s="52">
        <f t="shared" si="8"/>
        <v>3369</v>
      </c>
      <c r="H42" s="67">
        <f t="shared" si="9"/>
        <v>1.0912877012244853</v>
      </c>
      <c r="I42" s="67">
        <f t="shared" si="10"/>
        <v>1.0951218388686719</v>
      </c>
      <c r="J42" s="67">
        <f t="shared" si="5"/>
        <v>0.99649889399690217</v>
      </c>
      <c r="K42" s="54" t="s">
        <v>152</v>
      </c>
      <c r="L42" s="100"/>
      <c r="M42" s="53">
        <f t="shared" si="4"/>
        <v>9.5121838868671871E-2</v>
      </c>
      <c r="P42" s="5"/>
    </row>
    <row r="43" spans="1:17" s="4" customFormat="1" ht="15" x14ac:dyDescent="0.4">
      <c r="A43" s="43" t="s">
        <v>21</v>
      </c>
      <c r="B43" s="58" t="s">
        <v>20</v>
      </c>
      <c r="C43" s="33">
        <f>SUM(C44:C48)</f>
        <v>178817.19999999998</v>
      </c>
      <c r="D43" s="33">
        <f t="shared" ref="D43:G43" si="11">SUM(D44:D48)</f>
        <v>201202.6</v>
      </c>
      <c r="E43" s="69">
        <f t="shared" ref="E43" si="12">SUM(E44:E48)</f>
        <v>201372.6</v>
      </c>
      <c r="F43" s="69">
        <f t="shared" si="11"/>
        <v>195375</v>
      </c>
      <c r="G43" s="33">
        <f t="shared" si="11"/>
        <v>16557.799999999985</v>
      </c>
      <c r="H43" s="70">
        <f t="shared" si="9"/>
        <v>1.0925962379457905</v>
      </c>
      <c r="I43" s="70">
        <f t="shared" si="10"/>
        <v>1.125185944081442</v>
      </c>
      <c r="J43" s="70">
        <f t="shared" si="5"/>
        <v>0.97021640481376314</v>
      </c>
      <c r="K43" s="44"/>
      <c r="L43" s="100"/>
      <c r="M43" s="53">
        <f t="shared" si="4"/>
        <v>0.12518594408144201</v>
      </c>
      <c r="P43" s="5"/>
    </row>
    <row r="44" spans="1:17" s="4" customFormat="1" ht="19.399999999999999" customHeight="1" x14ac:dyDescent="0.4">
      <c r="A44" s="80" t="s">
        <v>19</v>
      </c>
      <c r="B44" s="59" t="s">
        <v>18</v>
      </c>
      <c r="C44" s="96">
        <v>13564.3</v>
      </c>
      <c r="D44" s="97">
        <v>14097.9</v>
      </c>
      <c r="E44" s="78">
        <v>14097.9</v>
      </c>
      <c r="F44" s="78">
        <v>14097.8</v>
      </c>
      <c r="G44" s="52">
        <f>SUM(F44-C44)</f>
        <v>533.5</v>
      </c>
      <c r="H44" s="67">
        <f t="shared" si="9"/>
        <v>1.0393311855385092</v>
      </c>
      <c r="I44" s="67">
        <f t="shared" si="10"/>
        <v>1.0393385578319561</v>
      </c>
      <c r="J44" s="67">
        <f t="shared" si="5"/>
        <v>0.99999290674497621</v>
      </c>
      <c r="K44" s="44"/>
      <c r="L44" s="101"/>
      <c r="M44" s="53">
        <f t="shared" si="4"/>
        <v>3.9338557831956056E-2</v>
      </c>
      <c r="N44" s="20"/>
      <c r="O44" s="22"/>
      <c r="P44" s="21"/>
    </row>
    <row r="45" spans="1:17" s="4" customFormat="1" ht="39" hidden="1" customHeight="1" x14ac:dyDescent="0.4">
      <c r="A45" s="86" t="s">
        <v>103</v>
      </c>
      <c r="B45" s="62">
        <v>1002</v>
      </c>
      <c r="C45" s="96">
        <v>0</v>
      </c>
      <c r="D45" s="97">
        <v>0</v>
      </c>
      <c r="E45" s="78">
        <v>0</v>
      </c>
      <c r="F45" s="78">
        <v>0</v>
      </c>
      <c r="G45" s="52">
        <f>SUM(F45-C45)</f>
        <v>0</v>
      </c>
      <c r="H45" s="67" t="e">
        <f t="shared" si="9"/>
        <v>#DIV/0!</v>
      </c>
      <c r="I45" s="67" t="e">
        <f t="shared" si="10"/>
        <v>#DIV/0!</v>
      </c>
      <c r="J45" s="68" t="e">
        <f t="shared" si="5"/>
        <v>#DIV/0!</v>
      </c>
      <c r="K45" s="88" t="s">
        <v>117</v>
      </c>
      <c r="L45" s="101"/>
      <c r="M45" s="53" t="e">
        <f t="shared" si="4"/>
        <v>#DIV/0!</v>
      </c>
      <c r="N45" s="20"/>
      <c r="O45" s="22"/>
      <c r="P45" s="21"/>
    </row>
    <row r="46" spans="1:17" s="4" customFormat="1" ht="106.75" customHeight="1" x14ac:dyDescent="0.4">
      <c r="A46" s="87" t="s">
        <v>17</v>
      </c>
      <c r="B46" s="62" t="s">
        <v>16</v>
      </c>
      <c r="C46" s="96">
        <v>49507</v>
      </c>
      <c r="D46" s="97">
        <v>48720.2</v>
      </c>
      <c r="E46" s="78">
        <v>48720.2</v>
      </c>
      <c r="F46" s="78">
        <v>45148.7</v>
      </c>
      <c r="G46" s="52">
        <f>SUM(F46-C46)</f>
        <v>-4358.3000000000029</v>
      </c>
      <c r="H46" s="67">
        <f t="shared" si="9"/>
        <v>0.91196598460823719</v>
      </c>
      <c r="I46" s="67">
        <f t="shared" si="10"/>
        <v>0.98410729795786445</v>
      </c>
      <c r="J46" s="67">
        <f t="shared" si="5"/>
        <v>0.92669365068287901</v>
      </c>
      <c r="K46" s="55" t="s">
        <v>123</v>
      </c>
      <c r="L46" s="100" t="s">
        <v>127</v>
      </c>
      <c r="M46" s="53">
        <f t="shared" si="4"/>
        <v>-1.5892702042135554E-2</v>
      </c>
      <c r="N46" s="20"/>
      <c r="O46" s="22"/>
      <c r="P46" s="21"/>
    </row>
    <row r="47" spans="1:17" s="4" customFormat="1" ht="56.7" customHeight="1" x14ac:dyDescent="0.4">
      <c r="A47" s="80" t="s">
        <v>15</v>
      </c>
      <c r="B47" s="59" t="s">
        <v>14</v>
      </c>
      <c r="C47" s="96">
        <v>113434</v>
      </c>
      <c r="D47" s="97">
        <v>136070.70000000001</v>
      </c>
      <c r="E47" s="78">
        <v>136070.70000000001</v>
      </c>
      <c r="F47" s="78">
        <v>133644.79999999999</v>
      </c>
      <c r="G47" s="52">
        <f>SUM(F47-C47)</f>
        <v>20210.799999999988</v>
      </c>
      <c r="H47" s="67">
        <f t="shared" si="9"/>
        <v>1.1781723292839887</v>
      </c>
      <c r="I47" s="67">
        <f t="shared" si="10"/>
        <v>1.1995583334802618</v>
      </c>
      <c r="J47" s="67">
        <f t="shared" si="5"/>
        <v>0.98217176805881046</v>
      </c>
      <c r="K47" s="44" t="s">
        <v>124</v>
      </c>
      <c r="L47" s="101"/>
      <c r="M47" s="53">
        <f t="shared" si="4"/>
        <v>0.19955833348026175</v>
      </c>
      <c r="N47" s="20"/>
      <c r="P47" s="5"/>
      <c r="Q47" s="6"/>
    </row>
    <row r="48" spans="1:17" s="17" customFormat="1" ht="25.75" x14ac:dyDescent="0.4">
      <c r="A48" s="80" t="s">
        <v>13</v>
      </c>
      <c r="B48" s="59" t="s">
        <v>12</v>
      </c>
      <c r="C48" s="96">
        <v>2311.9</v>
      </c>
      <c r="D48" s="97">
        <v>2313.8000000000002</v>
      </c>
      <c r="E48" s="78">
        <v>2483.8000000000002</v>
      </c>
      <c r="F48" s="78">
        <v>2483.6999999999998</v>
      </c>
      <c r="G48" s="52">
        <f>SUM(F48-C48)</f>
        <v>171.79999999999973</v>
      </c>
      <c r="H48" s="67">
        <f t="shared" si="9"/>
        <v>1.0743111726285737</v>
      </c>
      <c r="I48" s="67">
        <f t="shared" si="10"/>
        <v>1.0008218348544489</v>
      </c>
      <c r="J48" s="67">
        <f t="shared" si="5"/>
        <v>0.99995973910942892</v>
      </c>
      <c r="K48" s="44" t="s">
        <v>153</v>
      </c>
      <c r="L48" s="101"/>
      <c r="M48" s="53">
        <f t="shared" si="4"/>
        <v>8.2183485444886628E-4</v>
      </c>
      <c r="N48" s="20"/>
      <c r="O48" s="19"/>
      <c r="P48" s="18"/>
      <c r="Q48" s="6"/>
    </row>
    <row r="49" spans="1:16" s="4" customFormat="1" ht="15" x14ac:dyDescent="0.4">
      <c r="A49" s="43" t="s">
        <v>11</v>
      </c>
      <c r="B49" s="58" t="s">
        <v>10</v>
      </c>
      <c r="C49" s="33">
        <f>SUM(C50:C52)</f>
        <v>218827.1</v>
      </c>
      <c r="D49" s="33">
        <f t="shared" ref="D49:G49" si="13">SUM(D50:D52)</f>
        <v>320256.8</v>
      </c>
      <c r="E49" s="69">
        <f t="shared" ref="E49" si="14">SUM(E50:E52)</f>
        <v>320256.8</v>
      </c>
      <c r="F49" s="69">
        <f t="shared" si="13"/>
        <v>311584.59999999998</v>
      </c>
      <c r="G49" s="33">
        <f t="shared" si="13"/>
        <v>92757.5</v>
      </c>
      <c r="H49" s="70">
        <f t="shared" si="9"/>
        <v>1.4238848844590088</v>
      </c>
      <c r="I49" s="70">
        <f t="shared" si="10"/>
        <v>1.4635152593074623</v>
      </c>
      <c r="J49" s="70">
        <f t="shared" si="5"/>
        <v>0.9729211058125854</v>
      </c>
      <c r="K49" s="44"/>
      <c r="L49" s="100"/>
      <c r="M49" s="53">
        <f t="shared" si="4"/>
        <v>0.46351525930746229</v>
      </c>
      <c r="P49" s="5"/>
    </row>
    <row r="50" spans="1:16" s="4" customFormat="1" ht="43" customHeight="1" x14ac:dyDescent="0.4">
      <c r="A50" s="80" t="s">
        <v>94</v>
      </c>
      <c r="B50" s="59">
        <v>1101</v>
      </c>
      <c r="C50" s="96">
        <v>13232.8</v>
      </c>
      <c r="D50" s="97">
        <v>16986</v>
      </c>
      <c r="E50" s="78">
        <v>16986</v>
      </c>
      <c r="F50" s="78">
        <v>16986</v>
      </c>
      <c r="G50" s="52">
        <f t="shared" ref="G50:G58" si="15">SUM(F50-C50)</f>
        <v>3753.2000000000007</v>
      </c>
      <c r="H50" s="67">
        <f t="shared" si="9"/>
        <v>1.2836285593374042</v>
      </c>
      <c r="I50" s="67">
        <f t="shared" si="10"/>
        <v>1.2836285593374042</v>
      </c>
      <c r="J50" s="67">
        <f t="shared" si="5"/>
        <v>1</v>
      </c>
      <c r="K50" s="44" t="s">
        <v>154</v>
      </c>
      <c r="L50" s="101"/>
      <c r="M50" s="53">
        <f t="shared" si="4"/>
        <v>0.28362855933740416</v>
      </c>
      <c r="N50" s="16"/>
      <c r="P50" s="5"/>
    </row>
    <row r="51" spans="1:16" s="4" customFormat="1" ht="51.45" x14ac:dyDescent="0.4">
      <c r="A51" s="80" t="s">
        <v>9</v>
      </c>
      <c r="B51" s="59">
        <v>1102</v>
      </c>
      <c r="C51" s="96">
        <v>109041.2</v>
      </c>
      <c r="D51" s="97">
        <v>195603.3</v>
      </c>
      <c r="E51" s="78">
        <v>195603.3</v>
      </c>
      <c r="F51" s="78">
        <v>186937.2</v>
      </c>
      <c r="G51" s="52">
        <f t="shared" si="15"/>
        <v>77896.000000000015</v>
      </c>
      <c r="H51" s="67">
        <f t="shared" si="9"/>
        <v>1.7143721822577156</v>
      </c>
      <c r="I51" s="67">
        <f t="shared" si="10"/>
        <v>1.7938476465776239</v>
      </c>
      <c r="J51" s="67">
        <f t="shared" si="5"/>
        <v>0.95569553274407959</v>
      </c>
      <c r="K51" s="44" t="s">
        <v>155</v>
      </c>
      <c r="L51" s="44"/>
      <c r="M51" s="53">
        <f t="shared" si="4"/>
        <v>0.79384764657762386</v>
      </c>
      <c r="N51" s="15"/>
      <c r="P51" s="5"/>
    </row>
    <row r="52" spans="1:16" s="4" customFormat="1" ht="51.45" x14ac:dyDescent="0.4">
      <c r="A52" s="80" t="s">
        <v>104</v>
      </c>
      <c r="B52" s="59">
        <v>1103</v>
      </c>
      <c r="C52" s="96">
        <v>96553.1</v>
      </c>
      <c r="D52" s="97">
        <v>107667.5</v>
      </c>
      <c r="E52" s="78">
        <v>107667.5</v>
      </c>
      <c r="F52" s="78">
        <v>107661.4</v>
      </c>
      <c r="G52" s="52">
        <f t="shared" si="15"/>
        <v>11108.299999999988</v>
      </c>
      <c r="H52" s="67">
        <f t="shared" si="9"/>
        <v>1.1150486105572994</v>
      </c>
      <c r="I52" s="67">
        <f t="shared" si="10"/>
        <v>1.1151117882284463</v>
      </c>
      <c r="J52" s="67">
        <f t="shared" si="5"/>
        <v>0.999943344091764</v>
      </c>
      <c r="K52" s="44" t="s">
        <v>156</v>
      </c>
      <c r="L52" s="101"/>
      <c r="M52" s="53">
        <f t="shared" si="4"/>
        <v>0.11511178822844625</v>
      </c>
      <c r="N52" s="15"/>
      <c r="P52" s="5"/>
    </row>
    <row r="53" spans="1:16" s="4" customFormat="1" ht="15" x14ac:dyDescent="0.4">
      <c r="A53" s="43" t="s">
        <v>8</v>
      </c>
      <c r="B53" s="58" t="s">
        <v>7</v>
      </c>
      <c r="C53" s="33">
        <f>C54+C55</f>
        <v>15352.7</v>
      </c>
      <c r="D53" s="33">
        <f>D54+D55</f>
        <v>24962.300000000003</v>
      </c>
      <c r="E53" s="69">
        <f>E54+E55</f>
        <v>24962.300000000003</v>
      </c>
      <c r="F53" s="69">
        <f>F54+F55</f>
        <v>24962.199999999997</v>
      </c>
      <c r="G53" s="50">
        <f t="shared" si="15"/>
        <v>9609.4999999999964</v>
      </c>
      <c r="H53" s="70">
        <f t="shared" si="9"/>
        <v>1.6259159626645474</v>
      </c>
      <c r="I53" s="70">
        <f t="shared" si="10"/>
        <v>1.6259224761768289</v>
      </c>
      <c r="J53" s="70">
        <f t="shared" si="5"/>
        <v>0.99999599395888983</v>
      </c>
      <c r="K53" s="44"/>
      <c r="L53" s="100"/>
      <c r="M53" s="53">
        <f t="shared" si="4"/>
        <v>0.62592247617682895</v>
      </c>
      <c r="P53" s="5"/>
    </row>
    <row r="54" spans="1:16" s="4" customFormat="1" ht="33.75" customHeight="1" x14ac:dyDescent="0.4">
      <c r="A54" s="80" t="s">
        <v>93</v>
      </c>
      <c r="B54" s="59">
        <v>1201</v>
      </c>
      <c r="C54" s="96">
        <v>5092.3</v>
      </c>
      <c r="D54" s="97">
        <v>8474.4</v>
      </c>
      <c r="E54" s="78">
        <v>8474.4</v>
      </c>
      <c r="F54" s="78">
        <v>8474.4</v>
      </c>
      <c r="G54" s="52">
        <f t="shared" si="15"/>
        <v>3382.0999999999995</v>
      </c>
      <c r="H54" s="67">
        <f t="shared" si="9"/>
        <v>1.6641596135341592</v>
      </c>
      <c r="I54" s="67">
        <f t="shared" si="10"/>
        <v>1.6641596135341592</v>
      </c>
      <c r="J54" s="67">
        <f t="shared" si="5"/>
        <v>1</v>
      </c>
      <c r="K54" s="44" t="s">
        <v>118</v>
      </c>
      <c r="L54" s="100"/>
      <c r="M54" s="53">
        <f t="shared" si="4"/>
        <v>0.6641596135341592</v>
      </c>
      <c r="P54" s="5"/>
    </row>
    <row r="55" spans="1:16" s="4" customFormat="1" ht="30" customHeight="1" x14ac:dyDescent="0.4">
      <c r="A55" s="80" t="s">
        <v>6</v>
      </c>
      <c r="B55" s="63" t="s">
        <v>5</v>
      </c>
      <c r="C55" s="96">
        <v>10260.4</v>
      </c>
      <c r="D55" s="97">
        <v>16487.900000000001</v>
      </c>
      <c r="E55" s="78">
        <v>16487.900000000001</v>
      </c>
      <c r="F55" s="78">
        <v>16487.8</v>
      </c>
      <c r="G55" s="52">
        <f t="shared" si="15"/>
        <v>6227.4</v>
      </c>
      <c r="H55" s="67">
        <f t="shared" si="9"/>
        <v>1.606935402128572</v>
      </c>
      <c r="I55" s="67">
        <f t="shared" si="10"/>
        <v>1.606945148337297</v>
      </c>
      <c r="J55" s="67">
        <f t="shared" si="5"/>
        <v>0.99999393494623312</v>
      </c>
      <c r="K55" s="44" t="s">
        <v>119</v>
      </c>
      <c r="L55" s="101"/>
      <c r="M55" s="53">
        <f t="shared" si="4"/>
        <v>0.60694514833729696</v>
      </c>
      <c r="P55" s="5"/>
    </row>
    <row r="56" spans="1:16" s="4" customFormat="1" ht="30" x14ac:dyDescent="0.4">
      <c r="A56" s="43" t="s">
        <v>4</v>
      </c>
      <c r="B56" s="58" t="s">
        <v>3</v>
      </c>
      <c r="C56" s="71">
        <f>C57</f>
        <v>500</v>
      </c>
      <c r="D56" s="71">
        <f>D57</f>
        <v>82.1</v>
      </c>
      <c r="E56" s="69">
        <f>E57</f>
        <v>82.1</v>
      </c>
      <c r="F56" s="69">
        <f>F57</f>
        <v>82.1</v>
      </c>
      <c r="G56" s="65">
        <f t="shared" si="15"/>
        <v>-417.9</v>
      </c>
      <c r="H56" s="70">
        <f t="shared" si="9"/>
        <v>0.16419999999999998</v>
      </c>
      <c r="I56" s="67">
        <f t="shared" si="10"/>
        <v>0.16419999999999998</v>
      </c>
      <c r="J56" s="67">
        <f t="shared" si="5"/>
        <v>1</v>
      </c>
      <c r="K56" s="44"/>
      <c r="L56" s="100"/>
      <c r="M56" s="53">
        <f t="shared" si="4"/>
        <v>-0.83579999999999999</v>
      </c>
      <c r="P56" s="5"/>
    </row>
    <row r="57" spans="1:16" s="4" customFormat="1" ht="30.9" x14ac:dyDescent="0.4">
      <c r="A57" s="80" t="s">
        <v>2</v>
      </c>
      <c r="B57" s="59" t="s">
        <v>1</v>
      </c>
      <c r="C57" s="72">
        <v>500</v>
      </c>
      <c r="D57" s="73">
        <v>82.1</v>
      </c>
      <c r="E57" s="77">
        <v>82.1</v>
      </c>
      <c r="F57" s="77">
        <v>82.1</v>
      </c>
      <c r="G57" s="52">
        <f t="shared" si="15"/>
        <v>-417.9</v>
      </c>
      <c r="H57" s="67">
        <f t="shared" si="9"/>
        <v>0.16419999999999998</v>
      </c>
      <c r="I57" s="67">
        <f t="shared" si="10"/>
        <v>0.16419999999999998</v>
      </c>
      <c r="J57" s="67">
        <f t="shared" si="5"/>
        <v>1</v>
      </c>
      <c r="K57" s="66" t="s">
        <v>120</v>
      </c>
      <c r="L57" s="101"/>
      <c r="M57" s="53">
        <f t="shared" si="4"/>
        <v>-0.83579999999999999</v>
      </c>
      <c r="N57" s="14"/>
      <c r="P57" s="5"/>
    </row>
    <row r="58" spans="1:16" s="4" customFormat="1" ht="15" x14ac:dyDescent="0.4">
      <c r="A58" s="43" t="s">
        <v>0</v>
      </c>
      <c r="B58" s="49"/>
      <c r="C58" s="33">
        <f>C5+C14+C16+C19+C26+C31+C33+C40+C43+C49+C53+C56</f>
        <v>4279195.3</v>
      </c>
      <c r="D58" s="33">
        <f>D5+D14+D16+D19+D26+D31+D33+D40+D43+D49+D53+D56</f>
        <v>5408879.4999999981</v>
      </c>
      <c r="E58" s="33">
        <f>E5+E14+E16+E19+E26+E31+E33+E40+E43+E49+E53+E56</f>
        <v>5403125.1999999983</v>
      </c>
      <c r="F58" s="33">
        <f>F5+F14+F16+F19+F26+F31+F33+F40+F43+F49+F53+F56</f>
        <v>5148261.42</v>
      </c>
      <c r="G58" s="50">
        <f t="shared" si="15"/>
        <v>869066.12000000011</v>
      </c>
      <c r="H58" s="70">
        <f t="shared" si="9"/>
        <v>1.2030910157337291</v>
      </c>
      <c r="I58" s="70">
        <f t="shared" si="10"/>
        <v>1.2639945412166624</v>
      </c>
      <c r="J58" s="98">
        <f t="shared" si="5"/>
        <v>0.95283030272924296</v>
      </c>
      <c r="K58" s="44"/>
      <c r="L58" s="100"/>
      <c r="M58" s="53">
        <f t="shared" si="4"/>
        <v>0.26399454121666244</v>
      </c>
      <c r="P58" s="5"/>
    </row>
    <row r="59" spans="1:16" s="4" customFormat="1" ht="15.45" x14ac:dyDescent="0.4">
      <c r="A59" s="12"/>
      <c r="B59" s="11"/>
      <c r="C59" s="10"/>
      <c r="D59" s="9"/>
      <c r="E59" s="9"/>
      <c r="F59" s="9"/>
      <c r="G59" s="9"/>
      <c r="H59" s="9"/>
      <c r="I59" s="8"/>
      <c r="J59" s="8"/>
      <c r="K59" s="28"/>
      <c r="M59" s="6"/>
      <c r="P59" s="5"/>
    </row>
    <row r="60" spans="1:16" s="4" customFormat="1" ht="15.45" x14ac:dyDescent="0.4">
      <c r="A60" s="7"/>
      <c r="B60" s="34"/>
      <c r="C60" s="35"/>
      <c r="D60" s="36"/>
      <c r="E60" s="36"/>
      <c r="F60" s="36"/>
      <c r="G60" s="36"/>
      <c r="H60" s="36"/>
      <c r="I60" s="32"/>
      <c r="J60" s="32"/>
      <c r="K60" s="28"/>
      <c r="M60" s="6"/>
      <c r="P60" s="5"/>
    </row>
    <row r="61" spans="1:16" s="4" customFormat="1" ht="15.75" customHeight="1" x14ac:dyDescent="0.35">
      <c r="A61" s="45" t="s">
        <v>158</v>
      </c>
      <c r="B61" s="45"/>
      <c r="C61" s="45"/>
      <c r="D61" s="45"/>
      <c r="E61" s="45"/>
      <c r="F61" s="45"/>
      <c r="G61" s="45"/>
      <c r="H61" s="45"/>
      <c r="I61" s="45"/>
      <c r="J61" s="45"/>
      <c r="K61" s="45"/>
      <c r="M61" s="6"/>
      <c r="P61" s="5"/>
    </row>
    <row r="62" spans="1:16" s="4" customFormat="1" ht="15.45" x14ac:dyDescent="0.4">
      <c r="A62" s="7"/>
      <c r="B62" s="34"/>
      <c r="C62" s="35"/>
      <c r="D62" s="37"/>
      <c r="E62" s="37"/>
      <c r="F62" s="31"/>
      <c r="G62" s="31"/>
      <c r="H62" s="31"/>
      <c r="I62" s="32"/>
      <c r="J62" s="32"/>
      <c r="K62" s="28"/>
      <c r="M62" s="6"/>
      <c r="P62" s="5"/>
    </row>
    <row r="63" spans="1:16" s="4" customFormat="1" ht="15.45" x14ac:dyDescent="0.4">
      <c r="B63" s="34"/>
      <c r="C63" s="35"/>
      <c r="D63" s="37"/>
      <c r="E63" s="37"/>
      <c r="F63" s="31"/>
      <c r="G63" s="31"/>
      <c r="H63" s="31"/>
      <c r="I63" s="32"/>
      <c r="J63" s="32"/>
      <c r="K63" s="28"/>
      <c r="M63" s="6"/>
      <c r="P63" s="5"/>
    </row>
    <row r="64" spans="1:16" s="4" customFormat="1" ht="15.45" x14ac:dyDescent="0.4">
      <c r="B64" s="34"/>
      <c r="C64" s="35"/>
      <c r="D64" s="37"/>
      <c r="E64" s="37"/>
      <c r="F64" s="31"/>
      <c r="G64" s="31"/>
      <c r="H64" s="31"/>
      <c r="I64" s="32"/>
      <c r="J64" s="32"/>
      <c r="K64" s="28"/>
      <c r="M64" s="6"/>
      <c r="P64" s="5"/>
    </row>
    <row r="65" spans="2:16" s="4" customFormat="1" ht="15.45" x14ac:dyDescent="0.4">
      <c r="B65" s="34"/>
      <c r="C65" s="35"/>
      <c r="D65" s="37"/>
      <c r="E65" s="37"/>
      <c r="F65" s="31"/>
      <c r="G65" s="31"/>
      <c r="H65" s="31"/>
      <c r="I65" s="32"/>
      <c r="J65" s="32"/>
      <c r="K65" s="28"/>
      <c r="M65" s="6"/>
      <c r="P65" s="5"/>
    </row>
    <row r="66" spans="2:16" s="4" customFormat="1" ht="15.45" x14ac:dyDescent="0.4">
      <c r="B66" s="34"/>
      <c r="C66" s="35"/>
      <c r="D66" s="37"/>
      <c r="E66" s="37"/>
      <c r="F66" s="31"/>
      <c r="G66" s="31"/>
      <c r="H66" s="31"/>
      <c r="I66" s="32"/>
      <c r="J66" s="32"/>
      <c r="K66" s="28"/>
      <c r="M66" s="6"/>
      <c r="P66" s="5"/>
    </row>
  </sheetData>
  <mergeCells count="3">
    <mergeCell ref="A2:I2"/>
    <mergeCell ref="A1:B1"/>
    <mergeCell ref="C1:D1"/>
  </mergeCells>
  <pageMargins left="0" right="0" top="0" bottom="0" header="0.31496062992125984" footer="0.31496062992125984"/>
  <pageSetup paperSize="9" scale="45" fitToHeight="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 для открытого бюджета</vt:lpstr>
      <vt:lpstr>' для открытого бюджета'!Заголовки_для_печати</vt:lpstr>
      <vt:lpstr>' для открытого бюджета'!Область_печати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fin-4053</dc:creator>
  <cp:lastModifiedBy>Алексеева</cp:lastModifiedBy>
  <cp:lastPrinted>2023-03-07T04:26:52Z</cp:lastPrinted>
  <dcterms:created xsi:type="dcterms:W3CDTF">2017-04-27T06:04:43Z</dcterms:created>
  <dcterms:modified xsi:type="dcterms:W3CDTF">2023-03-10T04:31:45Z</dcterms:modified>
</cp:coreProperties>
</file>