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oh04\Documents\ФЛЕШКА\Годовые отчеты\Годовой отчет за 2021 год\"/>
    </mc:Choice>
  </mc:AlternateContent>
  <bookViews>
    <workbookView xWindow="0" yWindow="0" windowWidth="28800" windowHeight="12510"/>
  </bookViews>
  <sheets>
    <sheet name="Доходы 2020" sheetId="5" r:id="rId1"/>
  </sheets>
  <definedNames>
    <definedName name="_xlnm.Print_Titles" localSheetId="0">'Доходы 2020'!$5:$5</definedName>
  </definedNames>
  <calcPr calcId="162913"/>
</workbook>
</file>

<file path=xl/calcChain.xml><?xml version="1.0" encoding="utf-8"?>
<calcChain xmlns="http://schemas.openxmlformats.org/spreadsheetml/2006/main">
  <c r="F57" i="5" l="1"/>
  <c r="E26" i="5"/>
  <c r="D26" i="5"/>
  <c r="C26" i="5"/>
  <c r="E29" i="5"/>
  <c r="D29" i="5"/>
  <c r="C29" i="5"/>
  <c r="E47" i="5"/>
  <c r="D47" i="5"/>
  <c r="C47" i="5"/>
  <c r="E36" i="5"/>
  <c r="D36" i="5"/>
  <c r="C36" i="5"/>
  <c r="E44" i="5"/>
  <c r="D44" i="5"/>
  <c r="C44" i="5"/>
  <c r="D11" i="5"/>
  <c r="C34" i="5" l="1"/>
  <c r="C33" i="5" s="1"/>
  <c r="D34" i="5"/>
  <c r="D33" i="5" s="1"/>
  <c r="E34" i="5"/>
  <c r="E33" i="5" s="1"/>
  <c r="G33" i="5" l="1"/>
  <c r="F33" i="5"/>
  <c r="G16" i="5"/>
  <c r="G17" i="5"/>
  <c r="G18" i="5"/>
  <c r="G19" i="5"/>
  <c r="G21" i="5"/>
  <c r="G22" i="5"/>
  <c r="G24" i="5"/>
  <c r="G25" i="5"/>
  <c r="G27" i="5"/>
  <c r="G28" i="5"/>
  <c r="G30" i="5"/>
  <c r="G31" i="5"/>
  <c r="G37" i="5"/>
  <c r="G38" i="5"/>
  <c r="G40" i="5"/>
  <c r="G41" i="5"/>
  <c r="G45" i="5"/>
  <c r="G46" i="5"/>
  <c r="G48" i="5"/>
  <c r="G49" i="5"/>
  <c r="G50" i="5"/>
  <c r="G52" i="5"/>
  <c r="G58" i="5"/>
  <c r="G62" i="5"/>
  <c r="G64" i="5"/>
  <c r="F16" i="5"/>
  <c r="F18" i="5"/>
  <c r="F19" i="5"/>
  <c r="F21" i="5"/>
  <c r="F22" i="5"/>
  <c r="F24" i="5"/>
  <c r="F25" i="5"/>
  <c r="F27" i="5"/>
  <c r="F28" i="5"/>
  <c r="F30" i="5"/>
  <c r="F31" i="5"/>
  <c r="F37" i="5"/>
  <c r="F38" i="5"/>
  <c r="F41" i="5"/>
  <c r="F45" i="5"/>
  <c r="F46" i="5"/>
  <c r="F48" i="5"/>
  <c r="F49" i="5"/>
  <c r="F50" i="5"/>
  <c r="F52" i="5"/>
  <c r="F58" i="5"/>
  <c r="F64" i="5"/>
  <c r="G60" i="5" l="1"/>
  <c r="G53" i="5" l="1"/>
  <c r="E11" i="5" l="1"/>
  <c r="F12" i="5"/>
  <c r="G12" i="5"/>
  <c r="G13" i="5"/>
  <c r="G61" i="5"/>
  <c r="C11" i="5"/>
  <c r="G11" i="5" l="1"/>
  <c r="F11" i="5"/>
  <c r="F13" i="5"/>
  <c r="F26" i="5"/>
  <c r="G26" i="5" l="1"/>
  <c r="G8" i="5"/>
  <c r="F8" i="5"/>
  <c r="F61" i="5"/>
  <c r="F60" i="5"/>
  <c r="D23" i="5" l="1"/>
  <c r="D20" i="5" s="1"/>
  <c r="E23" i="5"/>
  <c r="E20" i="5" s="1"/>
  <c r="C23" i="5"/>
  <c r="C20" i="5" s="1"/>
  <c r="F23" i="5" l="1"/>
  <c r="G23" i="5"/>
  <c r="G57" i="5" l="1"/>
  <c r="E51" i="5"/>
  <c r="D51" i="5"/>
  <c r="C51" i="5"/>
  <c r="E15" i="5"/>
  <c r="E10" i="5" s="1"/>
  <c r="D15" i="5"/>
  <c r="D10" i="5" s="1"/>
  <c r="C15" i="5"/>
  <c r="C10" i="5" s="1"/>
  <c r="D7" i="5"/>
  <c r="G9" i="5" l="1"/>
  <c r="F9" i="5"/>
  <c r="F53" i="5"/>
  <c r="G15" i="5"/>
  <c r="F15" i="5"/>
  <c r="G51" i="5"/>
  <c r="F51" i="5"/>
  <c r="D56" i="5"/>
  <c r="D55" i="5" s="1"/>
  <c r="C56" i="5"/>
  <c r="C55" i="5" s="1"/>
  <c r="E7" i="5"/>
  <c r="C7" i="5"/>
  <c r="D32" i="5" l="1"/>
  <c r="G43" i="5"/>
  <c r="F43" i="5"/>
  <c r="G36" i="5"/>
  <c r="F36" i="5"/>
  <c r="G7" i="5"/>
  <c r="F7" i="5"/>
  <c r="C32" i="5"/>
  <c r="C6" i="5" l="1"/>
  <c r="C66" i="5" s="1"/>
  <c r="D6" i="5"/>
  <c r="G10" i="5"/>
  <c r="F10" i="5"/>
  <c r="F47" i="5"/>
  <c r="G47" i="5"/>
  <c r="G59" i="5"/>
  <c r="F59" i="5"/>
  <c r="E56" i="5"/>
  <c r="E55" i="5" s="1"/>
  <c r="E32" i="5"/>
  <c r="F20" i="5"/>
  <c r="F44" i="5" l="1"/>
  <c r="G44" i="5"/>
  <c r="G56" i="5"/>
  <c r="F56" i="5"/>
  <c r="F32" i="5"/>
  <c r="G32" i="5"/>
  <c r="G20" i="5"/>
  <c r="D66" i="5"/>
  <c r="E6" i="5"/>
  <c r="F29" i="5" l="1"/>
  <c r="G29" i="5"/>
  <c r="G55" i="5"/>
  <c r="F55" i="5"/>
  <c r="E66" i="5"/>
  <c r="F66" i="5" s="1"/>
  <c r="G66" i="5" l="1"/>
  <c r="G6" i="5"/>
  <c r="F6" i="5"/>
</calcChain>
</file>

<file path=xl/sharedStrings.xml><?xml version="1.0" encoding="utf-8"?>
<sst xmlns="http://schemas.openxmlformats.org/spreadsheetml/2006/main" count="169" uniqueCount="149">
  <si>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</si>
  <si>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</si>
  <si>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</si>
  <si>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</si>
  <si>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</si>
  <si>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</si>
  <si>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</si>
  <si>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ИМУЩЕСТВО</t>
  </si>
  <si>
    <t>Транспортный налог с организаций</t>
  </si>
  <si>
    <t>Транспортный налог с физических лиц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</si>
  <si>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</si>
  <si>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</si>
  <si>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приходящиеся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</si>
  <si>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</si>
  <si>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</si>
  <si>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</si>
  <si>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</si>
  <si>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</si>
  <si>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</si>
  <si>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</si>
  <si>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</si>
  <si>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</si>
  <si>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</si>
  <si>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</si>
  <si>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ШТРАФЫ, САНКЦИИ, ВОЗМЕЩЕНИЕ УЩЕРБА</t>
  </si>
  <si>
    <t>Невыясненные поступления, зачисляемые в бюджеты городских округов</t>
  </si>
  <si>
    <t xml:space="preserve">БЕЗВОЗМЕЗДНЫЕ ПОСТУПЛЕНИЯ </t>
  </si>
  <si>
    <t>Дотации на выравнивание бюджетной обеспеченности из регионального Фонда финансовой поддержки муниципальных районов (городских округов)</t>
  </si>
  <si>
    <t>Иные межбюджетные трансферты</t>
  </si>
  <si>
    <t>Доходы бюджетов городских округов от возврата бюджетными учреждениями остатков субсидий прошлых лет</t>
  </si>
  <si>
    <t>ИТОГО ДОХОДОВ</t>
  </si>
  <si>
    <t xml:space="preserve">Код вида доходов </t>
  </si>
  <si>
    <t>Налог, взимаемый  с налогоплательщиков, выбравших  в качестве объекта налогообложения доходы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</si>
  <si>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</si>
  <si>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Налог на имущество организаций по имуществу, не входящему в Единую систему газоснабжения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</si>
  <si>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</si>
  <si>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</si>
  <si>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РФ)</t>
  </si>
  <si>
    <t>Налог на доходы физических лиц</t>
  </si>
  <si>
    <t>Налог, взимаемый в связи с применением патентной системы налогообложения, зачисляемый в бюджеты городских округов</t>
  </si>
  <si>
    <t>Транспортный налог</t>
  </si>
  <si>
    <t>Земельный налог</t>
  </si>
  <si>
    <t>Доходы в виде прибыли, приходящиеся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</si>
  <si>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</si>
  <si>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</si>
  <si>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</si>
  <si>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</si>
  <si>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</si>
  <si>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</si>
  <si>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доходы от использования имущества, находящегося в государственной и муниципальной собственности</t>
  </si>
  <si>
    <t>1 00 00000 00</t>
  </si>
  <si>
    <t xml:space="preserve"> 1 01 00000 00 </t>
  </si>
  <si>
    <t>1 01 02000 01</t>
  </si>
  <si>
    <t xml:space="preserve">1 03 00000 00 </t>
  </si>
  <si>
    <t xml:space="preserve"> 1 05 01010 01</t>
  </si>
  <si>
    <t xml:space="preserve"> 1 05 01020 01 </t>
  </si>
  <si>
    <t xml:space="preserve"> 1 05 01050 01 </t>
  </si>
  <si>
    <t xml:space="preserve">1 05 02000 02 </t>
  </si>
  <si>
    <t xml:space="preserve">1 05 02010 02 </t>
  </si>
  <si>
    <t>1 05 02020 02</t>
  </si>
  <si>
    <t>1 05 03010 01</t>
  </si>
  <si>
    <t>1 05 04010 02</t>
  </si>
  <si>
    <t>1 06 00000 00</t>
  </si>
  <si>
    <t>1 06 01020 04</t>
  </si>
  <si>
    <t xml:space="preserve">1 06 02010 02 </t>
  </si>
  <si>
    <t>1 06 04011 02</t>
  </si>
  <si>
    <t>1 06 04012 02</t>
  </si>
  <si>
    <t xml:space="preserve">1 06 06032 04 </t>
  </si>
  <si>
    <t xml:space="preserve">1 08 00000 00 </t>
  </si>
  <si>
    <t xml:space="preserve">1 08 03010 01 </t>
  </si>
  <si>
    <t xml:space="preserve">1 11 00000 00 </t>
  </si>
  <si>
    <t>1 13 00000 00</t>
  </si>
  <si>
    <t>114  00000 00</t>
  </si>
  <si>
    <t>1 16 00000 00</t>
  </si>
  <si>
    <t>1 17 01040 04</t>
  </si>
  <si>
    <t>2 00 00000 00</t>
  </si>
  <si>
    <t>2 02 00000 00</t>
  </si>
  <si>
    <t>2 07 04050 04</t>
  </si>
  <si>
    <t>2 18 04010 04</t>
  </si>
  <si>
    <t>1 12 00000 00</t>
  </si>
  <si>
    <t>Наименование показателя</t>
  </si>
  <si>
    <t>План</t>
  </si>
  <si>
    <t>% исполнения</t>
  </si>
  <si>
    <t>к первоначальному плану</t>
  </si>
  <si>
    <t>к уточненному плану</t>
  </si>
  <si>
    <t>Пояснения различий между первоначально утвержденными (установленными) показателями доходов и их фактическими значениями</t>
  </si>
  <si>
    <t>х</t>
  </si>
  <si>
    <t>Безвозмездные поступления от других бюджетов бюджетной системы Российской Федерации</t>
  </si>
  <si>
    <t xml:space="preserve">2 02 10000 00 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</si>
  <si>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</si>
  <si>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2 02 20000 00</t>
  </si>
  <si>
    <t xml:space="preserve">2 02 30000 00 </t>
  </si>
  <si>
    <t>2 02 40000 00</t>
  </si>
  <si>
    <t>1 06 04000 02</t>
  </si>
  <si>
    <t xml:space="preserve"> 1 05 01000 00 </t>
  </si>
  <si>
    <t>1 06 06000 00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</si>
  <si>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</si>
  <si>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1 08 07173 01</t>
  </si>
  <si>
    <t>2 18 04030 04</t>
  </si>
  <si>
    <t>Доходы бюджетов городских округов от возврата иными организациями остатков субсидий прошлых лет</t>
  </si>
  <si>
    <t>Продажа земельных участков осуществляется на заявительной основе.</t>
  </si>
  <si>
    <t xml:space="preserve">2 02 01003 04 </t>
  </si>
  <si>
    <t>1 11 05000 00</t>
  </si>
  <si>
    <t>1 11 05012 04</t>
  </si>
  <si>
    <t>1 11 05024 04</t>
  </si>
  <si>
    <t>1 11 09044 04</t>
  </si>
  <si>
    <t>1 13 01994 04</t>
  </si>
  <si>
    <t>1 13 02994 04</t>
  </si>
  <si>
    <t>1 14 02043 04</t>
  </si>
  <si>
    <t>114  06012 04</t>
  </si>
  <si>
    <t>114  06020 04</t>
  </si>
  <si>
    <t>114  06024 04</t>
  </si>
  <si>
    <t>1 05 00000 00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</si>
  <si>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</si>
  <si>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1 06 06042 04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</si>
  <si>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</si>
  <si>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</t>
  </si>
  <si>
    <t>Уточнение объемов субсидий главными распорядителями средств бюджета Сахалинской области</t>
  </si>
  <si>
    <t>Уточнение объемов субвенций главными распорядителями средств бюджета Сахалинской области</t>
  </si>
  <si>
    <t>Уточнение объема иных межбюджетных трансфертов главными распорядителями средств бюджета Сахалинской области</t>
  </si>
  <si>
    <t>Единый налог на вмененный доход для отдельных видов деятельности (за налоговые периоды, истекшие до 1 января 2011 года)</t>
  </si>
  <si>
    <t>Прочие безвозмездные поступления в бюджеты городских округов</t>
  </si>
  <si>
    <t>Средства дотации предусмотрены МО в течение отчетного года</t>
  </si>
  <si>
    <t>1 11 01000 00</t>
  </si>
  <si>
    <t>1 11 01040 04</t>
  </si>
  <si>
    <t xml:space="preserve">Информация к отчету об исполнении бюджета муниципального образования  городской округ "Охинский" за 2021 год </t>
  </si>
  <si>
    <t>Сведения о фактических поступлениях доходов бюджета муниципального образования городской округ "Охинский" за 2021 год по видам доходов в сравнении с первоначально утвержденными (установленными) решением о бюджете значениями и с уточненными значениями с учетом внесенных изменений</t>
  </si>
  <si>
    <t xml:space="preserve">Решение Собрания от 08.12.2020 № 6.30-1 </t>
  </si>
  <si>
    <t xml:space="preserve">Решение Собрания от 23.12.2021 № 6.50-2 </t>
  </si>
  <si>
    <t>Фактическое исполнение за 2021 год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</si>
  <si>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округов,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</si>
  <si>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1 11 05326 04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</si>
  <si>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</si>
  <si>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1 11 07014 04</t>
  </si>
  <si>
    <t>На основании Бюджетного кодекса Российской Федерации остатки прошлых лет субсидий, субвенций и иных межбюджетных трансфертов, имеющих целевое назначение должны быть возвращены в областной бюджет</t>
  </si>
  <si>
    <t xml:space="preserve"> План скорректирован в течение года в соответствии с фактическими поступлениями.  Снижение поступлений по налогу обусловлено:     - сокращением численности работников по причине сокращения объемов работ: ООО «Паркер Дальневосточный Дриллинг Сервисиз», АО «Паркер Дриллинг Компани оф Сахалин», Филиал компании «Халлибуртон Интернэшнл ГМБХ», Компания «Эксон Нефтегаз Лимитед», ООО «Шлюмберже Восток»;
- снижением численности работников ООО «РН-Сахалинморнефтегаз», АО «Охинская ТЭЦ», Сахалинский филиал ООО «РН Бурение».
</t>
  </si>
  <si>
    <t>План скорректирован в соответствии с уточненным прогнозом поступлений,  полученного от администратора доходов бюджета (УФК по Сахалинской области).</t>
  </si>
  <si>
    <t>Первоначально план определялся в соответствии с ожидаемым ростом налога исходя из динамики поступлений за 2019-2020 годы. План скорректирован в течение года в соответствии с фактическими поступлениями.</t>
  </si>
  <si>
    <t>Первоначально план определялся на основании данных администратора доходов - налогового органа. Скорректирован в течение года в соответствии с фактическими поступлениями</t>
  </si>
  <si>
    <t>План скорректирован в соответствии с уточненным прогнозом поступлений, полученного от администратора доходов бюджета (КУМИиЭ).</t>
  </si>
  <si>
    <t>План скорректирован в соответствии с уточненным прогнозом поступлений, полученного от администратора доходов бюджета (Дальневосточное межрегиональное управление федеральной службы по надзору в сфере природопользования).</t>
  </si>
  <si>
    <t>Первоначальный прогноз рассчитан на основании данных МКУ и КУМИиЭ . План скорректирован в соответствии с фактическими поступлениями.</t>
  </si>
  <si>
    <t>Труднопрогнозируемый вид поступлений. План скорректирован в соответствии с фактическими поступлениями, а также в соответствии с уточненной информацией, представленной главными администратороми доходов бюджета.</t>
  </si>
  <si>
    <t xml:space="preserve">По причине нарушения условий договора купли-продажи муниципального имущества ИП Литвиновым Н.С.в части внесения ежемесячных платежей по графику рассрочки, план невыполнен на 14 %. </t>
  </si>
  <si>
    <t>План скорректирован в соответствии с уточненным прогнозом поступлений, полученного от администратора доходов бюджета (КУМИиЭ). В связи с нарушением своих обязательств по договору аренды в части внесения ежемесячных платежей (ООО "Управление домами "3"; ИП Канайкина Е.К.; ИП Еникеева Т.Ю.) план невыполнен на 8 %.</t>
  </si>
  <si>
    <t>План скорректирован в соответствии с информацией ,  полученной от администратора доходов бюджета (Администрация МО городской округ "Охинский").</t>
  </si>
  <si>
    <t>Доходы сверхплана в сумме 1 527,8 тыс.рублей получены  после внесения изменений в решение Собрания "О бюджете муниципального образования городской округ "Охинский" на 2021 год и на плановый период 2022 и 2023 годов"</t>
  </si>
  <si>
    <t>Поступление доходов после внесения изменений в решение Собрания "О бюджете муниципального образования городской округ "Охинский" на 2021 год и на плановый период 2022 и 2023 годов"</t>
  </si>
  <si>
    <t xml:space="preserve"> План скорректирован в соответствии с фактическими поступлениями. Доходы сверхплана в сумме 126,9 тыс.рублей получены  после внесения изменений в решение Собрания "О бюджете муниципального образования городской округ "Охинский" на 2021 год и на плановый период 2022 и 2023 годов".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</si>
</sst>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 Cyr"/>
      <family val="2"/>
    </font>
    <font>
      <sz val="10"/>
      <color rgb="FFFFFFFF"/>
      <name val="Arial Cyr"/>
      <family val="2"/>
    </font>
    <font>
      <sz val="12"/>
      <color rgb="FF000000"/>
      <name val="Times New Roman"/>
      <family val="2"/>
    </font>
    <font>
      <sz val="11"/>
      <name val="Calibri"/>
      <family val="2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1" fillId="0" borderId="0"/>
    <xf numFmtId="0" fontId="2" fillId="0" borderId="0"/>
    <xf numFmtId="0" fontId="2" fillId="0" borderId="0"/>
    <xf numFmtId="49" fontId="3" fillId="0" borderId="2">
      <alignment vertical="top" wrapText="1"/>
    </xf>
    <xf numFmtId="4" fontId="3" fillId="0" borderId="2">
      <alignment horizontal="right" vertical="top" shrinkToFit="1"/>
    </xf>
    <xf numFmtId="0" fontId="4" fillId="0" borderId="3"/>
    <xf numFmtId="0" fontId="4" fillId="0" borderId="0"/>
    <xf numFmtId="0" fontId="3" fillId="0" borderId="0"/>
    <xf numFmtId="0" fontId="4" fillId="0" borderId="0">
      <alignment horizontal="center" vertical="center" wrapText="1"/>
    </xf>
    <xf numFmtId="0" fontId="5" fillId="0" borderId="0">
      <alignment horizontal="center" vertical="center" wrapText="1"/>
    </xf>
    <xf numFmtId="0" fontId="5" fillId="0" borderId="0">
      <alignment horizontal="right" vertical="center" wrapText="1"/>
    </xf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0">
      <alignment horizontal="left" shrinkToFit="1"/>
    </xf>
    <xf numFmtId="0" fontId="5" fillId="0" borderId="0">
      <alignment horizontal="left" vertical="center" wrapText="1"/>
    </xf>
    <xf numFmtId="0" fontId="5" fillId="0" borderId="0">
      <alignment horizontal="center" vertical="center" shrinkToFit="1"/>
    </xf>
    <xf numFmtId="0" fontId="8" fillId="0" borderId="0">
      <alignment horizontal="center" vertical="center" shrinkToFit="1"/>
    </xf>
    <xf numFmtId="0" fontId="5" fillId="0" borderId="0"/>
    <xf numFmtId="0" fontId="6" fillId="0" borderId="0">
      <alignment horizontal="center" vertical="center" wrapText="1"/>
    </xf>
    <xf numFmtId="0" fontId="6" fillId="0" borderId="0"/>
    <xf numFmtId="0" fontId="6" fillId="2" borderId="4"/>
    <xf numFmtId="0" fontId="7" fillId="0" borderId="5">
      <alignment horizontal="left" shrinkToFit="1"/>
    </xf>
    <xf numFmtId="0" fontId="6" fillId="0" borderId="2">
      <alignment horizontal="center" vertical="center" wrapText="1"/>
    </xf>
    <xf numFmtId="0" fontId="6" fillId="0" borderId="3"/>
    <xf numFmtId="0" fontId="7" fillId="0" borderId="5"/>
    <xf numFmtId="0" fontId="6" fillId="0" borderId="5"/>
    <xf numFmtId="0" fontId="6" fillId="2" borderId="6"/>
    <xf numFmtId="0" fontId="6" fillId="2" borderId="7"/>
    <xf numFmtId="0" fontId="5" fillId="0" borderId="0">
      <alignment horizontal="left" wrapText="1"/>
    </xf>
    <xf numFmtId="0" fontId="6" fillId="0" borderId="0">
      <alignment horizontal="left" wrapText="1"/>
    </xf>
    <xf numFmtId="49" fontId="7" fillId="0" borderId="5">
      <alignment horizontal="center" vertical="center" shrinkToFit="1"/>
    </xf>
    <xf numFmtId="49" fontId="6" fillId="0" borderId="2">
      <alignment vertical="top" wrapText="1"/>
    </xf>
    <xf numFmtId="4" fontId="6" fillId="0" borderId="2">
      <alignment horizontal="right" vertical="top" shrinkToFit="1"/>
    </xf>
    <xf numFmtId="49" fontId="6" fillId="2" borderId="0"/>
    <xf numFmtId="49" fontId="6" fillId="2" borderId="6"/>
    <xf numFmtId="0" fontId="5" fillId="0" borderId="3"/>
    <xf numFmtId="49" fontId="6" fillId="2" borderId="7"/>
    <xf numFmtId="49" fontId="6" fillId="2" borderId="4"/>
    <xf numFmtId="0" fontId="9" fillId="0" borderId="0"/>
    <xf numFmtId="0" fontId="15" fillId="0" borderId="2">
      <alignment horizontal="left" vertical="top" wrapText="1"/>
    </xf>
    <xf numFmtId="0" fontId="9" fillId="0" borderId="0"/>
  </cellStyleXfs>
  <cellXfs count="69">
    <xf numFmtId="0" fontId="0" fillId="0" borderId="0" xfId="0"/>
    <xf numFmtId="0" fontId="11" fillId="0" borderId="0" xfId="0" applyFont="1" applyFill="1" applyAlignment="1">
      <alignment horizontal="left" vertical="center"/>
    </xf>
    <xf numFmtId="0" fontId="11" fillId="0" borderId="0" xfId="0" applyFont="1" applyFill="1"/>
    <xf numFmtId="0" fontId="10" fillId="0" borderId="1" xfId="1" applyNumberFormat="1" applyFont="1" applyFill="1" applyBorder="1" applyAlignment="1">
      <alignment horizontal="center" vertical="top"/>
    </xf>
    <xf numFmtId="0" fontId="10" fillId="0" borderId="1" xfId="1" applyFont="1" applyFill="1" applyBorder="1" applyAlignment="1">
      <alignment horizontal="center" vertical="top"/>
    </xf>
    <xf numFmtId="1" fontId="10" fillId="0" borderId="1" xfId="0" applyNumberFormat="1" applyFont="1" applyFill="1" applyBorder="1" applyAlignment="1">
      <alignment horizontal="center" vertical="top"/>
    </xf>
    <xf numFmtId="165" fontId="11" fillId="0" borderId="0" xfId="0" applyNumberFormat="1" applyFont="1" applyFill="1"/>
    <xf numFmtId="165" fontId="10" fillId="0" borderId="1" xfId="1" applyNumberFormat="1" applyFont="1" applyFill="1" applyBorder="1" applyAlignment="1">
      <alignment horizontal="right" vertical="top"/>
    </xf>
    <xf numFmtId="49" fontId="10" fillId="0" borderId="1" xfId="0" applyNumberFormat="1" applyFont="1" applyFill="1" applyBorder="1" applyAlignment="1" applyProtection="1">
      <alignment horizontal="left" vertical="top" wrapText="1"/>
      <protection locked="0"/>
    </xf>
    <xf numFmtId="0" fontId="10" fillId="0" borderId="1" xfId="1" applyNumberFormat="1" applyFont="1" applyFill="1" applyBorder="1" applyAlignment="1">
      <alignment horizontal="left" vertical="top" wrapText="1"/>
    </xf>
    <xf numFmtId="165" fontId="10" fillId="0" borderId="1" xfId="0" applyNumberFormat="1" applyFont="1" applyFill="1" applyBorder="1" applyAlignment="1" applyProtection="1">
      <alignment horizontal="right" vertical="top"/>
      <protection locked="0"/>
    </xf>
    <xf numFmtId="0" fontId="10" fillId="0" borderId="1" xfId="0" applyNumberFormat="1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top"/>
    </xf>
    <xf numFmtId="0" fontId="10" fillId="0" borderId="1" xfId="27" applyNumberFormat="1" applyFont="1" applyFill="1" applyBorder="1" applyAlignment="1" applyProtection="1">
      <alignment horizontal="left" vertical="top" wrapText="1"/>
      <protection locked="0"/>
    </xf>
    <xf numFmtId="0" fontId="12" fillId="0" borderId="1" xfId="1" applyNumberFormat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center" vertical="top" wrapText="1"/>
    </xf>
    <xf numFmtId="0" fontId="13" fillId="0" borderId="1" xfId="1" applyNumberFormat="1" applyFont="1" applyFill="1" applyBorder="1" applyAlignment="1">
      <alignment horizontal="left" vertical="top" wrapText="1"/>
    </xf>
    <xf numFmtId="0" fontId="13" fillId="0" borderId="1" xfId="1" applyFont="1" applyFill="1" applyBorder="1" applyAlignment="1">
      <alignment horizontal="center" vertical="top"/>
    </xf>
    <xf numFmtId="165" fontId="13" fillId="0" borderId="1" xfId="1" applyNumberFormat="1" applyFont="1" applyFill="1" applyBorder="1" applyAlignment="1">
      <alignment horizontal="right" vertical="top"/>
    </xf>
    <xf numFmtId="3" fontId="13" fillId="0" borderId="1" xfId="1" applyNumberFormat="1" applyFont="1" applyFill="1" applyBorder="1" applyAlignment="1">
      <alignment horizontal="center" vertical="top"/>
    </xf>
    <xf numFmtId="165" fontId="14" fillId="0" borderId="1" xfId="1" applyNumberFormat="1" applyFont="1" applyFill="1" applyBorder="1" applyAlignment="1">
      <alignment horizontal="right" vertical="top"/>
    </xf>
    <xf numFmtId="49" fontId="10" fillId="0" borderId="1" xfId="1" applyNumberFormat="1" applyFont="1" applyFill="1" applyBorder="1" applyAlignment="1">
      <alignment horizontal="center" vertical="top"/>
    </xf>
    <xf numFmtId="0" fontId="10" fillId="0" borderId="1" xfId="0" applyNumberFormat="1" applyFont="1" applyFill="1" applyBorder="1" applyAlignment="1" applyProtection="1">
      <alignment horizontal="left" vertical="top" wrapText="1" justifyLastLine="1"/>
      <protection locked="0"/>
    </xf>
    <xf numFmtId="0" fontId="10" fillId="0" borderId="1" xfId="0" applyNumberFormat="1" applyFont="1" applyFill="1" applyBorder="1" applyAlignment="1" applyProtection="1">
      <alignment horizontal="center" vertical="top"/>
      <protection locked="0"/>
    </xf>
    <xf numFmtId="0" fontId="14" fillId="0" borderId="1" xfId="1" applyNumberFormat="1" applyFont="1" applyFill="1" applyBorder="1" applyAlignment="1">
      <alignment horizontal="left" vertical="top" wrapText="1"/>
    </xf>
    <xf numFmtId="0" fontId="14" fillId="0" borderId="1" xfId="1" applyFont="1" applyFill="1" applyBorder="1" applyAlignment="1">
      <alignment horizontal="center" vertical="top"/>
    </xf>
    <xf numFmtId="0" fontId="13" fillId="0" borderId="1" xfId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165" fontId="10" fillId="0" borderId="1" xfId="0" applyNumberFormat="1" applyFont="1" applyFill="1" applyBorder="1" applyAlignment="1">
      <alignment horizontal="right" vertical="top"/>
    </xf>
    <xf numFmtId="0" fontId="11" fillId="0" borderId="0" xfId="0" applyFont="1"/>
    <xf numFmtId="0" fontId="11" fillId="0" borderId="0" xfId="0" applyFont="1" applyFill="1" applyAlignment="1">
      <alignment horizontal="left" vertical="top"/>
    </xf>
    <xf numFmtId="0" fontId="11" fillId="0" borderId="0" xfId="0" applyFont="1" applyFill="1" applyAlignment="1">
      <alignment horizontal="right" vertical="top"/>
    </xf>
    <xf numFmtId="164" fontId="11" fillId="0" borderId="0" xfId="0" applyNumberFormat="1" applyFont="1" applyFill="1" applyAlignment="1">
      <alignment horizontal="right" vertical="top"/>
    </xf>
    <xf numFmtId="0" fontId="11" fillId="0" borderId="0" xfId="0" applyFont="1" applyFill="1" applyBorder="1" applyAlignment="1">
      <alignment horizontal="right" vertical="top"/>
    </xf>
    <xf numFmtId="0" fontId="10" fillId="0" borderId="1" xfId="0" applyFont="1" applyFill="1" applyBorder="1" applyAlignment="1">
      <alignment horizontal="center" vertical="top" wrapText="1"/>
    </xf>
    <xf numFmtId="0" fontId="10" fillId="0" borderId="0" xfId="0" applyFont="1" applyFill="1" applyAlignment="1" applyProtection="1">
      <alignment horizontal="right" vertical="top"/>
      <protection locked="0"/>
    </xf>
    <xf numFmtId="0" fontId="10" fillId="0" borderId="0" xfId="0" applyFont="1" applyFill="1" applyAlignment="1" applyProtection="1">
      <alignment horizontal="right" vertical="top" wrapText="1"/>
      <protection locked="0"/>
    </xf>
    <xf numFmtId="0" fontId="16" fillId="0" borderId="2" xfId="42" quotePrefix="1" applyNumberFormat="1" applyFont="1" applyProtection="1">
      <alignment horizontal="left" vertical="top" wrapText="1"/>
    </xf>
    <xf numFmtId="0" fontId="10" fillId="0" borderId="1" xfId="43" applyFont="1" applyFill="1" applyBorder="1" applyAlignment="1">
      <alignment horizontal="left" vertical="top" wrapText="1"/>
    </xf>
    <xf numFmtId="165" fontId="10" fillId="0" borderId="1" xfId="43" applyNumberFormat="1" applyFont="1" applyFill="1" applyBorder="1" applyAlignment="1">
      <alignment horizontal="left" vertical="top" wrapText="1"/>
    </xf>
    <xf numFmtId="0" fontId="17" fillId="0" borderId="9" xfId="0" applyFont="1" applyBorder="1" applyAlignment="1">
      <alignment vertical="center" wrapText="1"/>
    </xf>
    <xf numFmtId="0" fontId="19" fillId="0" borderId="1" xfId="1" applyNumberFormat="1" applyFont="1" applyFill="1" applyBorder="1" applyAlignment="1">
      <alignment horizontal="left" vertical="top" wrapText="1"/>
    </xf>
    <xf numFmtId="0" fontId="20" fillId="0" borderId="1" xfId="1" applyFont="1" applyFill="1" applyBorder="1" applyAlignment="1">
      <alignment horizontal="center" vertical="top" wrapText="1"/>
    </xf>
    <xf numFmtId="165" fontId="20" fillId="0" borderId="1" xfId="1" applyNumberFormat="1" applyFont="1" applyFill="1" applyBorder="1" applyAlignment="1">
      <alignment horizontal="right" vertical="top"/>
    </xf>
    <xf numFmtId="165" fontId="21" fillId="0" borderId="1" xfId="1" applyNumberFormat="1" applyFont="1" applyFill="1" applyBorder="1" applyAlignment="1">
      <alignment horizontal="right" vertical="top"/>
    </xf>
    <xf numFmtId="0" fontId="21" fillId="0" borderId="1" xfId="1" applyNumberFormat="1" applyFont="1" applyFill="1" applyBorder="1" applyAlignment="1">
      <alignment horizontal="left" vertical="top"/>
    </xf>
    <xf numFmtId="0" fontId="21" fillId="0" borderId="1" xfId="1" applyFont="1" applyFill="1" applyBorder="1" applyAlignment="1">
      <alignment horizontal="center" vertical="top"/>
    </xf>
    <xf numFmtId="165" fontId="21" fillId="0" borderId="1" xfId="0" applyNumberFormat="1" applyFont="1" applyFill="1" applyBorder="1" applyAlignment="1">
      <alignment horizontal="right" vertical="top"/>
    </xf>
    <xf numFmtId="0" fontId="20" fillId="0" borderId="1" xfId="1" applyNumberFormat="1" applyFont="1" applyFill="1" applyBorder="1" applyAlignment="1">
      <alignment horizontal="left" vertical="top" wrapText="1"/>
    </xf>
    <xf numFmtId="0" fontId="20" fillId="0" borderId="1" xfId="1" applyFont="1" applyFill="1" applyBorder="1" applyAlignment="1">
      <alignment horizontal="center" vertical="top"/>
    </xf>
    <xf numFmtId="49" fontId="21" fillId="0" borderId="1" xfId="1" applyNumberFormat="1" applyFont="1" applyFill="1" applyBorder="1" applyAlignment="1">
      <alignment horizontal="center" vertical="top"/>
    </xf>
    <xf numFmtId="0" fontId="21" fillId="0" borderId="1" xfId="0" applyNumberFormat="1" applyFont="1" applyFill="1" applyBorder="1" applyAlignment="1" applyProtection="1">
      <alignment horizontal="left" vertical="top" wrapText="1" justifyLastLine="1"/>
      <protection locked="0"/>
    </xf>
    <xf numFmtId="0" fontId="21" fillId="0" borderId="1" xfId="0" applyNumberFormat="1" applyFont="1" applyFill="1" applyBorder="1" applyAlignment="1" applyProtection="1">
      <alignment horizontal="center" vertical="top"/>
      <protection locked="0"/>
    </xf>
    <xf numFmtId="0" fontId="21" fillId="0" borderId="1" xfId="1" applyNumberFormat="1" applyFont="1" applyFill="1" applyBorder="1" applyAlignment="1">
      <alignment horizontal="left" vertical="top" wrapText="1"/>
    </xf>
    <xf numFmtId="0" fontId="21" fillId="0" borderId="1" xfId="0" applyNumberFormat="1" applyFont="1" applyFill="1" applyBorder="1" applyAlignment="1">
      <alignment vertical="top" wrapText="1"/>
    </xf>
    <xf numFmtId="0" fontId="21" fillId="0" borderId="1" xfId="0" applyFont="1" applyFill="1" applyBorder="1" applyAlignment="1">
      <alignment horizontal="center" vertical="top"/>
    </xf>
    <xf numFmtId="165" fontId="21" fillId="0" borderId="1" xfId="0" applyNumberFormat="1" applyFont="1" applyFill="1" applyBorder="1" applyAlignment="1" applyProtection="1">
      <alignment horizontal="right" vertical="top"/>
      <protection locked="0"/>
    </xf>
    <xf numFmtId="0" fontId="21" fillId="0" borderId="1" xfId="1" applyNumberFormat="1" applyFont="1" applyFill="1" applyBorder="1" applyAlignment="1">
      <alignment vertical="top"/>
    </xf>
    <xf numFmtId="0" fontId="21" fillId="0" borderId="1" xfId="1" applyNumberFormat="1" applyFont="1" applyFill="1" applyBorder="1" applyAlignment="1">
      <alignment vertical="top" wrapText="1"/>
    </xf>
    <xf numFmtId="165" fontId="10" fillId="0" borderId="8" xfId="43" applyNumberFormat="1" applyFont="1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9" xfId="0" applyBorder="1" applyAlignment="1">
      <alignment horizontal="left" wrapText="1"/>
    </xf>
    <xf numFmtId="0" fontId="10" fillId="0" borderId="0" xfId="0" applyFont="1" applyFill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top" justifyLastLine="1"/>
    </xf>
    <xf numFmtId="0" fontId="10" fillId="0" borderId="1" xfId="0" applyFont="1" applyFill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top" wrapText="1"/>
    </xf>
    <xf numFmtId="0" fontId="0" fillId="0" borderId="9" xfId="0" applyBorder="1" applyAlignment="1">
      <alignment vertical="center" wrapText="1"/>
    </xf>
    <xf numFmtId="0" fontId="18" fillId="0" borderId="9" xfId="0" applyFont="1" applyBorder="1" applyAlignment="1">
      <alignment vertical="center" wrapText="1"/>
    </xf>
    <xf numFmtId="0" fontId="18" fillId="0" borderId="10" xfId="0" applyFont="1" applyBorder="1" applyAlignment="1">
      <alignment vertical="center" wrapText="1"/>
    </xf>
  </cellXfs>
  <cellStyles count="44">
    <cellStyle name="br" xfId="2"/>
    <cellStyle name="col" xfId="3"/>
    <cellStyle name="st28" xfId="42"/>
    <cellStyle name="st31" xfId="4"/>
    <cellStyle name="st32" xfId="5"/>
    <cellStyle name="st33" xfId="6"/>
    <cellStyle name="st34" xfId="7"/>
    <cellStyle name="st35" xfId="8"/>
    <cellStyle name="st36" xfId="9"/>
    <cellStyle name="st37" xfId="10"/>
    <cellStyle name="st38" xfId="11"/>
    <cellStyle name="style0" xfId="12"/>
    <cellStyle name="td" xfId="13"/>
    <cellStyle name="tr" xfId="14"/>
    <cellStyle name="xl21" xfId="15"/>
    <cellStyle name="xl22" xfId="16"/>
    <cellStyle name="xl23" xfId="17"/>
    <cellStyle name="xl24" xfId="18"/>
    <cellStyle name="xl25" xfId="19"/>
    <cellStyle name="xl26" xfId="20"/>
    <cellStyle name="xl27" xfId="21"/>
    <cellStyle name="xl28" xfId="22"/>
    <cellStyle name="xl29" xfId="23"/>
    <cellStyle name="xl30" xfId="24"/>
    <cellStyle name="xl31" xfId="25"/>
    <cellStyle name="xl32" xfId="26"/>
    <cellStyle name="xl33" xfId="27"/>
    <cellStyle name="xl34" xfId="28"/>
    <cellStyle name="xl35" xfId="29"/>
    <cellStyle name="xl36" xfId="30"/>
    <cellStyle name="xl37" xfId="31"/>
    <cellStyle name="xl38" xfId="32"/>
    <cellStyle name="xl39" xfId="33"/>
    <cellStyle name="xl40" xfId="34"/>
    <cellStyle name="xl41" xfId="35"/>
    <cellStyle name="xl42" xfId="36"/>
    <cellStyle name="xl43" xfId="37"/>
    <cellStyle name="xl44" xfId="38"/>
    <cellStyle name="xl45" xfId="39"/>
    <cellStyle name="xl46" xfId="40"/>
    <cellStyle name="Обычный" xfId="0" builtinId="0"/>
    <cellStyle name="Обычный 2" xfId="1"/>
    <cellStyle name="Обычный 3" xfId="41"/>
    <cellStyle name="Обычный_Лист1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tabSelected="1" topLeftCell="A40" zoomScaleNormal="100" workbookViewId="0">
      <selection activeCell="H47" sqref="H47"/>
    </sheetView>
  </sheetViews>
  <sheetFormatPr defaultColWidth="9.1328125" defaultRowHeight="15.75" x14ac:dyDescent="0.5"/>
  <cols>
    <col min="1" max="1" width="69.59765625" style="30" customWidth="1"/>
    <col min="2" max="2" width="16.86328125" style="30" customWidth="1"/>
    <col min="3" max="3" width="14" style="31" customWidth="1"/>
    <col min="4" max="4" width="16.59765625" style="31" customWidth="1"/>
    <col min="5" max="5" width="13.265625" style="31" customWidth="1"/>
    <col min="6" max="6" width="13.73046875" style="31" customWidth="1"/>
    <col min="7" max="7" width="12.265625" style="32" customWidth="1"/>
    <col min="8" max="8" width="44.1328125" style="33" customWidth="1"/>
    <col min="9" max="9" width="10.265625" style="2" bestFit="1" customWidth="1"/>
    <col min="10" max="16384" width="9.1328125" style="29"/>
  </cols>
  <sheetData>
    <row r="1" spans="1:9" s="1" customFormat="1" ht="51.75" customHeight="1" x14ac:dyDescent="0.45">
      <c r="B1" s="35"/>
      <c r="C1" s="35"/>
      <c r="D1" s="35"/>
      <c r="E1" s="35"/>
      <c r="F1" s="35"/>
      <c r="G1" s="35"/>
      <c r="H1" s="36" t="s">
        <v>125</v>
      </c>
    </row>
    <row r="2" spans="1:9" s="1" customFormat="1" ht="72" customHeight="1" x14ac:dyDescent="0.45">
      <c r="A2" s="62" t="s">
        <v>126</v>
      </c>
      <c r="B2" s="62"/>
      <c r="C2" s="62"/>
      <c r="D2" s="62"/>
      <c r="E2" s="62"/>
      <c r="F2" s="62"/>
      <c r="G2" s="62"/>
      <c r="H2" s="62"/>
    </row>
    <row r="3" spans="1:9" s="2" customFormat="1" x14ac:dyDescent="0.5">
      <c r="A3" s="63" t="s">
        <v>80</v>
      </c>
      <c r="B3" s="64" t="s">
        <v>31</v>
      </c>
      <c r="C3" s="64" t="s">
        <v>81</v>
      </c>
      <c r="D3" s="64"/>
      <c r="E3" s="65" t="s">
        <v>129</v>
      </c>
      <c r="F3" s="64" t="s">
        <v>82</v>
      </c>
      <c r="G3" s="64"/>
      <c r="H3" s="64" t="s">
        <v>85</v>
      </c>
    </row>
    <row r="4" spans="1:9" s="2" customFormat="1" ht="70.5" customHeight="1" x14ac:dyDescent="0.5">
      <c r="A4" s="63"/>
      <c r="B4" s="64"/>
      <c r="C4" s="34" t="s">
        <v>127</v>
      </c>
      <c r="D4" s="34" t="s">
        <v>128</v>
      </c>
      <c r="E4" s="65"/>
      <c r="F4" s="34" t="s">
        <v>83</v>
      </c>
      <c r="G4" s="34" t="s">
        <v>84</v>
      </c>
      <c r="H4" s="64"/>
    </row>
    <row r="5" spans="1:9" s="2" customFormat="1" x14ac:dyDescent="0.5">
      <c r="A5" s="3">
        <v>1</v>
      </c>
      <c r="B5" s="4">
        <v>2</v>
      </c>
      <c r="C5" s="4">
        <v>3</v>
      </c>
      <c r="D5" s="4">
        <v>4</v>
      </c>
      <c r="E5" s="5">
        <v>5</v>
      </c>
      <c r="F5" s="5">
        <v>6</v>
      </c>
      <c r="G5" s="5">
        <v>7</v>
      </c>
      <c r="H5" s="5">
        <v>8</v>
      </c>
      <c r="I5" s="6"/>
    </row>
    <row r="6" spans="1:9" s="2" customFormat="1" x14ac:dyDescent="0.5">
      <c r="A6" s="58" t="s">
        <v>0</v>
      </c>
      <c r="B6" s="46" t="s">
        <v>50</v>
      </c>
      <c r="C6" s="44">
        <f>SUM(C7+C9+C10+C20+C29+C32+C43+C44+C47+C53)</f>
        <v>812627</v>
      </c>
      <c r="D6" s="44">
        <f>SUM(D7+D9+D10+D20+D29+D32+D43+D44+D47+D53)</f>
        <v>925000</v>
      </c>
      <c r="E6" s="44">
        <f>SUM(E7+E9+E10+E20+E29+E32+E43+E44+E47+E53+E54)</f>
        <v>928067.55000000016</v>
      </c>
      <c r="F6" s="44">
        <f>E6/C6*100</f>
        <v>114.20584720911317</v>
      </c>
      <c r="G6" s="44">
        <f>E6/D6*100</f>
        <v>100.33162702702705</v>
      </c>
      <c r="H6" s="8"/>
      <c r="I6" s="6"/>
    </row>
    <row r="7" spans="1:9" s="2" customFormat="1" x14ac:dyDescent="0.5">
      <c r="A7" s="53" t="s">
        <v>1</v>
      </c>
      <c r="B7" s="46" t="s">
        <v>51</v>
      </c>
      <c r="C7" s="44">
        <f>C8</f>
        <v>505000</v>
      </c>
      <c r="D7" s="44">
        <f t="shared" ref="D7:E7" si="0">D8</f>
        <v>403000</v>
      </c>
      <c r="E7" s="44">
        <f t="shared" si="0"/>
        <v>412848.8</v>
      </c>
      <c r="F7" s="44">
        <f t="shared" ref="F7:F37" si="1">E7/C7*100</f>
        <v>81.752237623762369</v>
      </c>
      <c r="G7" s="44">
        <f t="shared" ref="G7:G37" si="2">E7/D7*100</f>
        <v>102.44387096774193</v>
      </c>
      <c r="H7" s="8"/>
      <c r="I7" s="6"/>
    </row>
    <row r="8" spans="1:9" s="2" customFormat="1" ht="234.75" customHeight="1" x14ac:dyDescent="0.5">
      <c r="A8" s="9" t="s">
        <v>38</v>
      </c>
      <c r="B8" s="4" t="s">
        <v>52</v>
      </c>
      <c r="C8" s="7">
        <v>505000</v>
      </c>
      <c r="D8" s="7">
        <v>403000</v>
      </c>
      <c r="E8" s="7">
        <v>412848.8</v>
      </c>
      <c r="F8" s="7">
        <f t="shared" si="1"/>
        <v>81.752237623762369</v>
      </c>
      <c r="G8" s="7">
        <f t="shared" si="2"/>
        <v>102.44387096774193</v>
      </c>
      <c r="H8" s="39" t="s">
        <v>135</v>
      </c>
      <c r="I8" s="6"/>
    </row>
    <row r="9" spans="1:9" s="2" customFormat="1" ht="61.5" x14ac:dyDescent="0.5">
      <c r="A9" s="54" t="s">
        <v>2</v>
      </c>
      <c r="B9" s="55" t="s">
        <v>53</v>
      </c>
      <c r="C9" s="44">
        <v>19207</v>
      </c>
      <c r="D9" s="44">
        <v>19243</v>
      </c>
      <c r="E9" s="56">
        <v>19202.8</v>
      </c>
      <c r="F9" s="44">
        <f t="shared" si="1"/>
        <v>99.978132972353833</v>
      </c>
      <c r="G9" s="44">
        <f t="shared" si="2"/>
        <v>99.791092864937895</v>
      </c>
      <c r="H9" s="39" t="s">
        <v>136</v>
      </c>
      <c r="I9" s="6"/>
    </row>
    <row r="10" spans="1:9" s="2" customFormat="1" x14ac:dyDescent="0.5">
      <c r="A10" s="57" t="s">
        <v>3</v>
      </c>
      <c r="B10" s="46" t="s">
        <v>112</v>
      </c>
      <c r="C10" s="44">
        <f>C11+C15+C18+C19</f>
        <v>127615</v>
      </c>
      <c r="D10" s="44">
        <f t="shared" ref="D10:E10" si="3">D11+D15+D18+D19</f>
        <v>140797</v>
      </c>
      <c r="E10" s="44">
        <f t="shared" si="3"/>
        <v>138175.70000000001</v>
      </c>
      <c r="F10" s="44">
        <f t="shared" si="1"/>
        <v>108.27543784037927</v>
      </c>
      <c r="G10" s="44">
        <f t="shared" si="2"/>
        <v>98.138241581851887</v>
      </c>
      <c r="H10" s="8"/>
      <c r="I10" s="6"/>
    </row>
    <row r="11" spans="1:9" s="2" customFormat="1" ht="30.75" customHeight="1" x14ac:dyDescent="0.5">
      <c r="A11" s="11" t="s">
        <v>4</v>
      </c>
      <c r="B11" s="12" t="s">
        <v>94</v>
      </c>
      <c r="C11" s="10">
        <f>C12+C13+C14</f>
        <v>125800</v>
      </c>
      <c r="D11" s="10">
        <f>D12+D13+D14</f>
        <v>122500</v>
      </c>
      <c r="E11" s="10">
        <f>E12+E13+E14</f>
        <v>118473</v>
      </c>
      <c r="F11" s="7">
        <f t="shared" si="1"/>
        <v>94.175675675675677</v>
      </c>
      <c r="G11" s="7">
        <f t="shared" si="2"/>
        <v>96.712653061224486</v>
      </c>
      <c r="H11" s="59" t="s">
        <v>137</v>
      </c>
      <c r="I11" s="6"/>
    </row>
    <row r="12" spans="1:9" s="2" customFormat="1" ht="30.75" x14ac:dyDescent="0.5">
      <c r="A12" s="13" t="s">
        <v>32</v>
      </c>
      <c r="B12" s="12" t="s">
        <v>54</v>
      </c>
      <c r="C12" s="10">
        <v>100000</v>
      </c>
      <c r="D12" s="10">
        <v>102500</v>
      </c>
      <c r="E12" s="10">
        <v>98893.1</v>
      </c>
      <c r="F12" s="7">
        <f t="shared" si="1"/>
        <v>98.893100000000004</v>
      </c>
      <c r="G12" s="7">
        <f t="shared" si="2"/>
        <v>96.481073170731719</v>
      </c>
      <c r="H12" s="60"/>
      <c r="I12" s="6"/>
    </row>
    <row r="13" spans="1:9" s="2" customFormat="1" ht="30.75" x14ac:dyDescent="0.5">
      <c r="A13" s="13" t="s">
        <v>113</v>
      </c>
      <c r="B13" s="12" t="s">
        <v>55</v>
      </c>
      <c r="C13" s="10">
        <v>25800</v>
      </c>
      <c r="D13" s="10">
        <v>20000</v>
      </c>
      <c r="E13" s="10">
        <v>19613.400000000001</v>
      </c>
      <c r="F13" s="7">
        <f t="shared" si="1"/>
        <v>76.020930232558143</v>
      </c>
      <c r="G13" s="7">
        <f t="shared" si="2"/>
        <v>98.067000000000007</v>
      </c>
      <c r="H13" s="61"/>
      <c r="I13" s="6"/>
    </row>
    <row r="14" spans="1:9" s="2" customFormat="1" ht="41.25" customHeight="1" x14ac:dyDescent="0.5">
      <c r="A14" s="13" t="s">
        <v>89</v>
      </c>
      <c r="B14" s="12" t="s">
        <v>56</v>
      </c>
      <c r="C14" s="10">
        <v>0</v>
      </c>
      <c r="D14" s="10">
        <v>0</v>
      </c>
      <c r="E14" s="10">
        <v>-33.5</v>
      </c>
      <c r="F14" s="7" t="s">
        <v>86</v>
      </c>
      <c r="G14" s="7" t="s">
        <v>86</v>
      </c>
      <c r="H14" s="8"/>
      <c r="I14" s="6"/>
    </row>
    <row r="15" spans="1:9" s="2" customFormat="1" x14ac:dyDescent="0.5">
      <c r="A15" s="9" t="s">
        <v>5</v>
      </c>
      <c r="B15" s="4" t="s">
        <v>57</v>
      </c>
      <c r="C15" s="7">
        <f>C16+C17</f>
        <v>1230</v>
      </c>
      <c r="D15" s="7">
        <f t="shared" ref="D15:E15" si="4">D16+D17</f>
        <v>5707</v>
      </c>
      <c r="E15" s="7">
        <f t="shared" si="4"/>
        <v>5591.3</v>
      </c>
      <c r="F15" s="7">
        <f t="shared" si="1"/>
        <v>454.57723577235771</v>
      </c>
      <c r="G15" s="7">
        <f t="shared" si="2"/>
        <v>97.972665148063783</v>
      </c>
      <c r="H15" s="59" t="s">
        <v>138</v>
      </c>
      <c r="I15" s="6"/>
    </row>
    <row r="16" spans="1:9" s="2" customFormat="1" x14ac:dyDescent="0.5">
      <c r="A16" s="9" t="s">
        <v>5</v>
      </c>
      <c r="B16" s="4" t="s">
        <v>58</v>
      </c>
      <c r="C16" s="7">
        <v>1230</v>
      </c>
      <c r="D16" s="7">
        <v>5705.9</v>
      </c>
      <c r="E16" s="10">
        <v>5590.2</v>
      </c>
      <c r="F16" s="7">
        <f t="shared" si="1"/>
        <v>454.48780487804879</v>
      </c>
      <c r="G16" s="7">
        <f t="shared" si="2"/>
        <v>97.972274312553679</v>
      </c>
      <c r="H16" s="66"/>
      <c r="I16" s="6"/>
    </row>
    <row r="17" spans="1:9" s="2" customFormat="1" ht="30.75" x14ac:dyDescent="0.5">
      <c r="A17" s="13" t="s">
        <v>120</v>
      </c>
      <c r="B17" s="4" t="s">
        <v>59</v>
      </c>
      <c r="C17" s="7">
        <v>0</v>
      </c>
      <c r="D17" s="7">
        <v>1.1000000000000001</v>
      </c>
      <c r="E17" s="10">
        <v>1.1000000000000001</v>
      </c>
      <c r="F17" s="7" t="s">
        <v>86</v>
      </c>
      <c r="G17" s="7">
        <f t="shared" si="2"/>
        <v>100</v>
      </c>
      <c r="H17" s="66"/>
      <c r="I17" s="6"/>
    </row>
    <row r="18" spans="1:9" s="2" customFormat="1" x14ac:dyDescent="0.5">
      <c r="A18" s="9" t="s">
        <v>6</v>
      </c>
      <c r="B18" s="4" t="s">
        <v>60</v>
      </c>
      <c r="C18" s="7">
        <v>65</v>
      </c>
      <c r="D18" s="7">
        <v>6390</v>
      </c>
      <c r="E18" s="10">
        <v>6383.6</v>
      </c>
      <c r="F18" s="7">
        <f t="shared" si="1"/>
        <v>9820.923076923078</v>
      </c>
      <c r="G18" s="7">
        <f t="shared" si="2"/>
        <v>99.899843505477321</v>
      </c>
      <c r="H18" s="66"/>
      <c r="I18" s="6"/>
    </row>
    <row r="19" spans="1:9" s="2" customFormat="1" ht="92.25" x14ac:dyDescent="0.5">
      <c r="A19" s="9" t="s">
        <v>39</v>
      </c>
      <c r="B19" s="4" t="s">
        <v>61</v>
      </c>
      <c r="C19" s="7">
        <v>520</v>
      </c>
      <c r="D19" s="7">
        <v>6200</v>
      </c>
      <c r="E19" s="10">
        <v>7727.8</v>
      </c>
      <c r="F19" s="7">
        <f t="shared" si="1"/>
        <v>1486.1153846153848</v>
      </c>
      <c r="G19" s="7">
        <f t="shared" si="2"/>
        <v>124.64193548387097</v>
      </c>
      <c r="H19" s="8" t="s">
        <v>146</v>
      </c>
      <c r="I19" s="6"/>
    </row>
    <row r="20" spans="1:9" s="2" customFormat="1" x14ac:dyDescent="0.5">
      <c r="A20" s="53" t="s">
        <v>7</v>
      </c>
      <c r="B20" s="46" t="s">
        <v>62</v>
      </c>
      <c r="C20" s="44">
        <f>C21+C22+C23+C26</f>
        <v>94680</v>
      </c>
      <c r="D20" s="44">
        <f t="shared" ref="D20:E20" si="5">D21+D22+D23+D26</f>
        <v>87410</v>
      </c>
      <c r="E20" s="44">
        <f t="shared" si="5"/>
        <v>85119.55</v>
      </c>
      <c r="F20" s="44">
        <f t="shared" si="1"/>
        <v>89.902355302070134</v>
      </c>
      <c r="G20" s="44">
        <f t="shared" si="2"/>
        <v>97.379647637570073</v>
      </c>
      <c r="H20" s="40"/>
      <c r="I20" s="6"/>
    </row>
    <row r="21" spans="1:9" s="2" customFormat="1" ht="46.15" x14ac:dyDescent="0.5">
      <c r="A21" s="13" t="s">
        <v>33</v>
      </c>
      <c r="B21" s="15" t="s">
        <v>63</v>
      </c>
      <c r="C21" s="7">
        <v>3800</v>
      </c>
      <c r="D21" s="7">
        <v>4500</v>
      </c>
      <c r="E21" s="10">
        <v>4639.1000000000004</v>
      </c>
      <c r="F21" s="7">
        <f t="shared" si="1"/>
        <v>122.08157894736844</v>
      </c>
      <c r="G21" s="7">
        <f t="shared" si="2"/>
        <v>103.0911111111111</v>
      </c>
      <c r="H21" s="67" t="s">
        <v>138</v>
      </c>
      <c r="I21" s="6"/>
    </row>
    <row r="22" spans="1:9" s="2" customFormat="1" ht="30.75" x14ac:dyDescent="0.5">
      <c r="A22" s="13" t="s">
        <v>34</v>
      </c>
      <c r="B22" s="15" t="s">
        <v>64</v>
      </c>
      <c r="C22" s="7">
        <v>54500</v>
      </c>
      <c r="D22" s="7">
        <v>47450</v>
      </c>
      <c r="E22" s="10">
        <v>45114.6</v>
      </c>
      <c r="F22" s="7">
        <f t="shared" si="1"/>
        <v>82.77908256880734</v>
      </c>
      <c r="G22" s="7">
        <f t="shared" si="2"/>
        <v>95.078187565858798</v>
      </c>
      <c r="H22" s="67"/>
      <c r="I22" s="6"/>
    </row>
    <row r="23" spans="1:9" s="2" customFormat="1" x14ac:dyDescent="0.5">
      <c r="A23" s="9" t="s">
        <v>40</v>
      </c>
      <c r="B23" s="12" t="s">
        <v>93</v>
      </c>
      <c r="C23" s="7">
        <f>C24+C25</f>
        <v>31870</v>
      </c>
      <c r="D23" s="7">
        <f t="shared" ref="D23:E23" si="6">D24+D25</f>
        <v>31000</v>
      </c>
      <c r="E23" s="7">
        <f t="shared" si="6"/>
        <v>31100.550000000003</v>
      </c>
      <c r="F23" s="7">
        <f t="shared" si="1"/>
        <v>97.585660495764046</v>
      </c>
      <c r="G23" s="7">
        <f t="shared" si="2"/>
        <v>100.3243548387097</v>
      </c>
      <c r="H23" s="67"/>
      <c r="I23" s="6"/>
    </row>
    <row r="24" spans="1:9" s="2" customFormat="1" x14ac:dyDescent="0.5">
      <c r="A24" s="9" t="s">
        <v>8</v>
      </c>
      <c r="B24" s="12" t="s">
        <v>65</v>
      </c>
      <c r="C24" s="10">
        <v>13370</v>
      </c>
      <c r="D24" s="10">
        <v>10500</v>
      </c>
      <c r="E24" s="10">
        <v>10573.1</v>
      </c>
      <c r="F24" s="7">
        <f t="shared" si="1"/>
        <v>79.080777860882577</v>
      </c>
      <c r="G24" s="7">
        <f t="shared" si="2"/>
        <v>100.69619047619047</v>
      </c>
      <c r="H24" s="67"/>
      <c r="I24" s="6"/>
    </row>
    <row r="25" spans="1:9" s="2" customFormat="1" x14ac:dyDescent="0.5">
      <c r="A25" s="9" t="s">
        <v>9</v>
      </c>
      <c r="B25" s="12" t="s">
        <v>66</v>
      </c>
      <c r="C25" s="10">
        <v>18500</v>
      </c>
      <c r="D25" s="10">
        <v>20500</v>
      </c>
      <c r="E25" s="10">
        <v>20527.45</v>
      </c>
      <c r="F25" s="7">
        <f t="shared" si="1"/>
        <v>110.95918918918919</v>
      </c>
      <c r="G25" s="7">
        <f t="shared" si="2"/>
        <v>100.1339024390244</v>
      </c>
      <c r="H25" s="67"/>
      <c r="I25" s="6"/>
    </row>
    <row r="26" spans="1:9" s="2" customFormat="1" x14ac:dyDescent="0.5">
      <c r="A26" s="13" t="s">
        <v>41</v>
      </c>
      <c r="B26" s="15" t="s">
        <v>95</v>
      </c>
      <c r="C26" s="10">
        <f>SUM(C27:C28)</f>
        <v>4510</v>
      </c>
      <c r="D26" s="10">
        <f t="shared" ref="D26:E26" si="7">SUM(D27:D28)</f>
        <v>4460</v>
      </c>
      <c r="E26" s="10">
        <f t="shared" si="7"/>
        <v>4265.3</v>
      </c>
      <c r="F26" s="7">
        <f t="shared" si="1"/>
        <v>94.574279379157431</v>
      </c>
      <c r="G26" s="7">
        <f t="shared" si="2"/>
        <v>95.634529147982065</v>
      </c>
      <c r="H26" s="67"/>
      <c r="I26" s="6"/>
    </row>
    <row r="27" spans="1:9" s="2" customFormat="1" ht="30.75" x14ac:dyDescent="0.5">
      <c r="A27" s="13" t="s">
        <v>35</v>
      </c>
      <c r="B27" s="15" t="s">
        <v>67</v>
      </c>
      <c r="C27" s="7">
        <v>3710</v>
      </c>
      <c r="D27" s="7">
        <v>3870</v>
      </c>
      <c r="E27" s="10">
        <v>3696.5</v>
      </c>
      <c r="F27" s="7">
        <f t="shared" si="1"/>
        <v>99.636118598382751</v>
      </c>
      <c r="G27" s="7">
        <f t="shared" si="2"/>
        <v>95.516795865633071</v>
      </c>
      <c r="H27" s="67"/>
      <c r="I27" s="6"/>
    </row>
    <row r="28" spans="1:9" s="2" customFormat="1" ht="30.75" x14ac:dyDescent="0.5">
      <c r="A28" s="13" t="s">
        <v>36</v>
      </c>
      <c r="B28" s="15" t="s">
        <v>114</v>
      </c>
      <c r="C28" s="7">
        <v>800</v>
      </c>
      <c r="D28" s="7">
        <v>590</v>
      </c>
      <c r="E28" s="10">
        <v>568.79999999999995</v>
      </c>
      <c r="F28" s="7">
        <f t="shared" si="1"/>
        <v>71.099999999999994</v>
      </c>
      <c r="G28" s="7">
        <f t="shared" si="2"/>
        <v>96.406779661016941</v>
      </c>
      <c r="H28" s="68"/>
      <c r="I28" s="6"/>
    </row>
    <row r="29" spans="1:9" s="2" customFormat="1" x14ac:dyDescent="0.5">
      <c r="A29" s="48" t="s">
        <v>10</v>
      </c>
      <c r="B29" s="49" t="s">
        <v>68</v>
      </c>
      <c r="C29" s="43">
        <f>SUM(C30:C31)</f>
        <v>4865</v>
      </c>
      <c r="D29" s="43">
        <f t="shared" ref="D29:E29" si="8">SUM(D30:D31)</f>
        <v>4807</v>
      </c>
      <c r="E29" s="43">
        <f t="shared" si="8"/>
        <v>4920.5999999999995</v>
      </c>
      <c r="F29" s="44">
        <f t="shared" si="1"/>
        <v>101.14285714285714</v>
      </c>
      <c r="G29" s="44">
        <f t="shared" si="2"/>
        <v>102.36322030372374</v>
      </c>
      <c r="I29" s="6"/>
    </row>
    <row r="30" spans="1:9" s="2" customFormat="1" ht="46.15" x14ac:dyDescent="0.5">
      <c r="A30" s="13" t="s">
        <v>37</v>
      </c>
      <c r="B30" s="17" t="s">
        <v>69</v>
      </c>
      <c r="C30" s="18">
        <v>4500</v>
      </c>
      <c r="D30" s="18">
        <v>4500</v>
      </c>
      <c r="E30" s="10">
        <v>4653.3999999999996</v>
      </c>
      <c r="F30" s="7">
        <f t="shared" si="1"/>
        <v>103.40888888888888</v>
      </c>
      <c r="G30" s="7">
        <f t="shared" si="2"/>
        <v>103.40888888888888</v>
      </c>
      <c r="H30" s="8"/>
      <c r="I30" s="6"/>
    </row>
    <row r="31" spans="1:9" s="2" customFormat="1" ht="76.900000000000006" x14ac:dyDescent="0.5">
      <c r="A31" s="13" t="s">
        <v>96</v>
      </c>
      <c r="B31" s="17" t="s">
        <v>97</v>
      </c>
      <c r="C31" s="18">
        <v>365</v>
      </c>
      <c r="D31" s="18">
        <v>307</v>
      </c>
      <c r="E31" s="18">
        <v>267.2</v>
      </c>
      <c r="F31" s="7">
        <f t="shared" si="1"/>
        <v>73.205479452054789</v>
      </c>
      <c r="G31" s="7">
        <f t="shared" si="2"/>
        <v>87.035830618892504</v>
      </c>
      <c r="H31" s="39" t="s">
        <v>145</v>
      </c>
      <c r="I31" s="6"/>
    </row>
    <row r="32" spans="1:9" s="2" customFormat="1" ht="45" x14ac:dyDescent="0.5">
      <c r="A32" s="48" t="s">
        <v>11</v>
      </c>
      <c r="B32" s="49" t="s">
        <v>70</v>
      </c>
      <c r="C32" s="43">
        <f>C33</f>
        <v>48839</v>
      </c>
      <c r="D32" s="43">
        <f>D33</f>
        <v>51913</v>
      </c>
      <c r="E32" s="43">
        <f>E33</f>
        <v>50227.19999999999</v>
      </c>
      <c r="F32" s="44">
        <f t="shared" si="1"/>
        <v>102.84240054055158</v>
      </c>
      <c r="G32" s="44">
        <f t="shared" si="2"/>
        <v>96.752643846435362</v>
      </c>
      <c r="H32" s="8"/>
      <c r="I32" s="6"/>
    </row>
    <row r="33" spans="1:9" s="2" customFormat="1" ht="30.4" customHeight="1" x14ac:dyDescent="0.5">
      <c r="A33" s="16" t="s">
        <v>49</v>
      </c>
      <c r="B33" s="17" t="s">
        <v>70</v>
      </c>
      <c r="C33" s="18">
        <f>C34+C36+C41+C40</f>
        <v>48839</v>
      </c>
      <c r="D33" s="18">
        <f t="shared" ref="D33:E33" si="9">D34+D36+D41+D40</f>
        <v>51913</v>
      </c>
      <c r="E33" s="18">
        <f t="shared" si="9"/>
        <v>50227.19999999999</v>
      </c>
      <c r="F33" s="7">
        <f t="shared" si="1"/>
        <v>102.84240054055158</v>
      </c>
      <c r="G33" s="7">
        <f t="shared" si="2"/>
        <v>96.752643846435362</v>
      </c>
      <c r="H33" s="8"/>
      <c r="I33" s="6"/>
    </row>
    <row r="34" spans="1:9" s="2" customFormat="1" ht="61.5" hidden="1" x14ac:dyDescent="0.5">
      <c r="A34" s="16" t="s">
        <v>42</v>
      </c>
      <c r="B34" s="19" t="s">
        <v>123</v>
      </c>
      <c r="C34" s="18">
        <f>C35</f>
        <v>0</v>
      </c>
      <c r="D34" s="18">
        <f t="shared" ref="D34" si="10">D35</f>
        <v>0</v>
      </c>
      <c r="E34" s="18">
        <f>E35</f>
        <v>0</v>
      </c>
      <c r="F34" s="7" t="s">
        <v>86</v>
      </c>
      <c r="G34" s="7" t="s">
        <v>86</v>
      </c>
      <c r="H34" s="8"/>
      <c r="I34" s="6"/>
    </row>
    <row r="35" spans="1:9" s="2" customFormat="1" ht="42.4" hidden="1" customHeight="1" x14ac:dyDescent="0.5">
      <c r="A35" s="16" t="s">
        <v>12</v>
      </c>
      <c r="B35" s="19" t="s">
        <v>124</v>
      </c>
      <c r="C35" s="20">
        <v>0</v>
      </c>
      <c r="D35" s="20">
        <v>0</v>
      </c>
      <c r="E35" s="10"/>
      <c r="F35" s="7" t="s">
        <v>86</v>
      </c>
      <c r="G35" s="7" t="s">
        <v>86</v>
      </c>
      <c r="H35" s="8"/>
      <c r="I35" s="6"/>
    </row>
    <row r="36" spans="1:9" s="2" customFormat="1" ht="76.900000000000006" x14ac:dyDescent="0.5">
      <c r="A36" s="9" t="s">
        <v>43</v>
      </c>
      <c r="B36" s="21" t="s">
        <v>102</v>
      </c>
      <c r="C36" s="20">
        <f>C37+C38+C39</f>
        <v>38150</v>
      </c>
      <c r="D36" s="20">
        <f t="shared" ref="D36:E36" si="11">D37+D38+D39</f>
        <v>46100</v>
      </c>
      <c r="E36" s="20">
        <f t="shared" si="11"/>
        <v>44876.299999999996</v>
      </c>
      <c r="F36" s="7">
        <f t="shared" si="1"/>
        <v>117.63119266055044</v>
      </c>
      <c r="G36" s="7">
        <f t="shared" si="2"/>
        <v>97.345553145336211</v>
      </c>
      <c r="H36" s="8"/>
      <c r="I36" s="6"/>
    </row>
    <row r="37" spans="1:9" s="2" customFormat="1" ht="61.5" x14ac:dyDescent="0.5">
      <c r="A37" s="9" t="s">
        <v>13</v>
      </c>
      <c r="B37" s="21" t="s">
        <v>103</v>
      </c>
      <c r="C37" s="18">
        <v>25450</v>
      </c>
      <c r="D37" s="18">
        <v>33400</v>
      </c>
      <c r="E37" s="10">
        <v>32213.599999999999</v>
      </c>
      <c r="F37" s="7">
        <f t="shared" si="1"/>
        <v>126.57603143418467</v>
      </c>
      <c r="G37" s="7">
        <f t="shared" si="2"/>
        <v>96.447904191616757</v>
      </c>
      <c r="H37" s="39" t="s">
        <v>139</v>
      </c>
      <c r="I37" s="6"/>
    </row>
    <row r="38" spans="1:9" s="2" customFormat="1" ht="61.5" x14ac:dyDescent="0.5">
      <c r="A38" s="9" t="s">
        <v>14</v>
      </c>
      <c r="B38" s="21" t="s">
        <v>104</v>
      </c>
      <c r="C38" s="18">
        <v>12700</v>
      </c>
      <c r="D38" s="18">
        <v>12700</v>
      </c>
      <c r="E38" s="10">
        <v>12662.6</v>
      </c>
      <c r="F38" s="7">
        <f t="shared" ref="F38:F53" si="12">E38/C38*100</f>
        <v>99.705511811023626</v>
      </c>
      <c r="G38" s="7">
        <f t="shared" ref="G38:G53" si="13">E38/D38*100</f>
        <v>99.705511811023626</v>
      </c>
      <c r="H38" s="8"/>
      <c r="I38" s="6"/>
    </row>
    <row r="39" spans="1:9" s="2" customFormat="1" ht="129.4" customHeight="1" x14ac:dyDescent="0.5">
      <c r="A39" s="37" t="s">
        <v>130</v>
      </c>
      <c r="B39" s="21" t="s">
        <v>131</v>
      </c>
      <c r="C39" s="18"/>
      <c r="D39" s="18">
        <v>0</v>
      </c>
      <c r="E39" s="18">
        <v>0.1</v>
      </c>
      <c r="F39" s="7" t="s">
        <v>86</v>
      </c>
      <c r="G39" s="7" t="s">
        <v>86</v>
      </c>
      <c r="H39" s="8" t="s">
        <v>147</v>
      </c>
      <c r="I39" s="6"/>
    </row>
    <row r="40" spans="1:9" s="2" customFormat="1" ht="61.5" x14ac:dyDescent="0.5">
      <c r="A40" s="38" t="s">
        <v>132</v>
      </c>
      <c r="B40" s="21" t="s">
        <v>133</v>
      </c>
      <c r="C40" s="10"/>
      <c r="D40" s="10">
        <v>13</v>
      </c>
      <c r="E40" s="10">
        <v>13.2</v>
      </c>
      <c r="F40" s="7" t="s">
        <v>86</v>
      </c>
      <c r="G40" s="7">
        <f t="shared" si="13"/>
        <v>101.53846153846153</v>
      </c>
      <c r="H40" s="39" t="s">
        <v>139</v>
      </c>
      <c r="I40" s="6"/>
    </row>
    <row r="41" spans="1:9" s="2" customFormat="1" ht="123" x14ac:dyDescent="0.5">
      <c r="A41" s="9" t="s">
        <v>15</v>
      </c>
      <c r="B41" s="21" t="s">
        <v>105</v>
      </c>
      <c r="C41" s="18">
        <v>10689</v>
      </c>
      <c r="D41" s="18">
        <v>5800</v>
      </c>
      <c r="E41" s="10">
        <v>5337.7</v>
      </c>
      <c r="F41" s="7">
        <f t="shared" si="12"/>
        <v>49.936383197679859</v>
      </c>
      <c r="G41" s="7">
        <f t="shared" si="13"/>
        <v>92.029310344827593</v>
      </c>
      <c r="H41" s="39" t="s">
        <v>144</v>
      </c>
      <c r="I41" s="6"/>
    </row>
    <row r="42" spans="1:9" s="2" customFormat="1" x14ac:dyDescent="0.5">
      <c r="B42" s="21"/>
      <c r="C42" s="18"/>
      <c r="D42" s="18"/>
      <c r="E42" s="10"/>
      <c r="F42" s="7"/>
      <c r="G42" s="7"/>
      <c r="H42" s="8"/>
      <c r="I42" s="6"/>
    </row>
    <row r="43" spans="1:9" s="2" customFormat="1" ht="92.25" x14ac:dyDescent="0.5">
      <c r="A43" s="41" t="s">
        <v>16</v>
      </c>
      <c r="B43" s="50" t="s">
        <v>79</v>
      </c>
      <c r="C43" s="43">
        <v>2093</v>
      </c>
      <c r="D43" s="43">
        <v>1125</v>
      </c>
      <c r="E43" s="43">
        <v>1124.9000000000001</v>
      </c>
      <c r="F43" s="44">
        <f t="shared" si="12"/>
        <v>53.745819397993309</v>
      </c>
      <c r="G43" s="44">
        <f t="shared" si="13"/>
        <v>99.991111111111124</v>
      </c>
      <c r="H43" s="39" t="s">
        <v>140</v>
      </c>
      <c r="I43" s="6"/>
    </row>
    <row r="44" spans="1:9" s="2" customFormat="1" ht="30" x14ac:dyDescent="0.5">
      <c r="A44" s="51" t="s">
        <v>44</v>
      </c>
      <c r="B44" s="52" t="s">
        <v>71</v>
      </c>
      <c r="C44" s="43">
        <f>SUM(C45:C46)</f>
        <v>851</v>
      </c>
      <c r="D44" s="43">
        <f t="shared" ref="D44:E44" si="14">SUM(D45:D46)</f>
        <v>1303</v>
      </c>
      <c r="E44" s="43">
        <f t="shared" si="14"/>
        <v>1430.3000000000002</v>
      </c>
      <c r="F44" s="44">
        <f t="shared" si="12"/>
        <v>168.07285546415983</v>
      </c>
      <c r="G44" s="44">
        <f t="shared" si="13"/>
        <v>109.76976208749043</v>
      </c>
      <c r="H44" s="8"/>
      <c r="I44" s="6"/>
    </row>
    <row r="45" spans="1:9" s="2" customFormat="1" ht="61.5" x14ac:dyDescent="0.5">
      <c r="A45" s="22" t="s">
        <v>17</v>
      </c>
      <c r="B45" s="23" t="s">
        <v>106</v>
      </c>
      <c r="C45" s="18">
        <v>36</v>
      </c>
      <c r="D45" s="18">
        <v>53</v>
      </c>
      <c r="E45" s="10">
        <v>53.4</v>
      </c>
      <c r="F45" s="7">
        <f t="shared" si="12"/>
        <v>148.33333333333334</v>
      </c>
      <c r="G45" s="7">
        <f t="shared" si="13"/>
        <v>100.75471698113208</v>
      </c>
      <c r="H45" s="39" t="s">
        <v>141</v>
      </c>
      <c r="I45" s="6"/>
    </row>
    <row r="46" spans="1:9" s="2" customFormat="1" ht="123" x14ac:dyDescent="0.5">
      <c r="A46" s="22" t="s">
        <v>18</v>
      </c>
      <c r="B46" s="23" t="s">
        <v>107</v>
      </c>
      <c r="C46" s="18">
        <v>815</v>
      </c>
      <c r="D46" s="18">
        <v>1250</v>
      </c>
      <c r="E46" s="10">
        <v>1376.9</v>
      </c>
      <c r="F46" s="7">
        <f t="shared" si="12"/>
        <v>168.94478527607365</v>
      </c>
      <c r="G46" s="7">
        <f t="shared" si="13"/>
        <v>110.152</v>
      </c>
      <c r="H46" s="39" t="s">
        <v>148</v>
      </c>
      <c r="I46" s="6"/>
    </row>
    <row r="47" spans="1:9" s="2" customFormat="1" ht="30" x14ac:dyDescent="0.5">
      <c r="A47" s="48" t="s">
        <v>19</v>
      </c>
      <c r="B47" s="49" t="s">
        <v>72</v>
      </c>
      <c r="C47" s="43">
        <f>SUM(C48:C50)</f>
        <v>2197</v>
      </c>
      <c r="D47" s="43">
        <f t="shared" ref="D47:E47" si="15">SUM(D48:D50)</f>
        <v>1552</v>
      </c>
      <c r="E47" s="43">
        <f t="shared" si="15"/>
        <v>1409.4</v>
      </c>
      <c r="F47" s="44">
        <f t="shared" si="12"/>
        <v>64.151115157032322</v>
      </c>
      <c r="G47" s="44">
        <f t="shared" si="13"/>
        <v>90.8118556701031</v>
      </c>
      <c r="H47" s="8"/>
      <c r="I47" s="6"/>
    </row>
    <row r="48" spans="1:9" s="2" customFormat="1" ht="76.900000000000006" x14ac:dyDescent="0.5">
      <c r="A48" s="9" t="s">
        <v>20</v>
      </c>
      <c r="B48" s="17" t="s">
        <v>108</v>
      </c>
      <c r="C48" s="18">
        <v>1147</v>
      </c>
      <c r="D48" s="18">
        <v>1147</v>
      </c>
      <c r="E48" s="10">
        <v>986.5</v>
      </c>
      <c r="F48" s="7">
        <f t="shared" si="12"/>
        <v>86.006974716652138</v>
      </c>
      <c r="G48" s="7">
        <f t="shared" si="13"/>
        <v>86.006974716652138</v>
      </c>
      <c r="H48" s="8" t="s">
        <v>143</v>
      </c>
      <c r="I48" s="6"/>
    </row>
    <row r="49" spans="1:9" s="2" customFormat="1" ht="76.900000000000006" hidden="1" x14ac:dyDescent="0.5">
      <c r="A49" s="9" t="s">
        <v>21</v>
      </c>
      <c r="B49" s="17" t="s">
        <v>108</v>
      </c>
      <c r="C49" s="18">
        <v>0</v>
      </c>
      <c r="D49" s="18"/>
      <c r="E49" s="10"/>
      <c r="F49" s="7" t="e">
        <f t="shared" si="12"/>
        <v>#DIV/0!</v>
      </c>
      <c r="G49" s="7" t="e">
        <f t="shared" si="13"/>
        <v>#DIV/0!</v>
      </c>
      <c r="H49" s="8"/>
      <c r="I49" s="6"/>
    </row>
    <row r="50" spans="1:9" s="2" customFormat="1" ht="61.5" x14ac:dyDescent="0.5">
      <c r="A50" s="9" t="s">
        <v>22</v>
      </c>
      <c r="B50" s="17" t="s">
        <v>109</v>
      </c>
      <c r="C50" s="18">
        <v>1050</v>
      </c>
      <c r="D50" s="18">
        <v>405</v>
      </c>
      <c r="E50" s="10">
        <v>422.9</v>
      </c>
      <c r="F50" s="7">
        <f t="shared" si="12"/>
        <v>40.276190476190479</v>
      </c>
      <c r="G50" s="7">
        <f t="shared" si="13"/>
        <v>104.41975308641975</v>
      </c>
      <c r="H50" s="39" t="s">
        <v>139</v>
      </c>
      <c r="I50" s="6"/>
    </row>
    <row r="51" spans="1:9" s="2" customFormat="1" ht="46.15" hidden="1" x14ac:dyDescent="0.5">
      <c r="A51" s="9" t="s">
        <v>45</v>
      </c>
      <c r="B51" s="17" t="s">
        <v>110</v>
      </c>
      <c r="C51" s="18">
        <f>C52</f>
        <v>0</v>
      </c>
      <c r="D51" s="18">
        <f t="shared" ref="D51:E51" si="16">D52</f>
        <v>0</v>
      </c>
      <c r="E51" s="18">
        <f t="shared" si="16"/>
        <v>0</v>
      </c>
      <c r="F51" s="7" t="e">
        <f t="shared" si="12"/>
        <v>#DIV/0!</v>
      </c>
      <c r="G51" s="7" t="e">
        <f t="shared" si="13"/>
        <v>#DIV/0!</v>
      </c>
      <c r="H51" s="8" t="s">
        <v>100</v>
      </c>
      <c r="I51" s="6"/>
    </row>
    <row r="52" spans="1:9" s="2" customFormat="1" ht="46.15" hidden="1" x14ac:dyDescent="0.5">
      <c r="A52" s="9" t="s">
        <v>23</v>
      </c>
      <c r="B52" s="17" t="s">
        <v>111</v>
      </c>
      <c r="C52" s="18">
        <v>0</v>
      </c>
      <c r="D52" s="18"/>
      <c r="E52" s="10"/>
      <c r="F52" s="7" t="e">
        <f t="shared" si="12"/>
        <v>#DIV/0!</v>
      </c>
      <c r="G52" s="7" t="e">
        <f t="shared" si="13"/>
        <v>#DIV/0!</v>
      </c>
      <c r="H52" s="8"/>
      <c r="I52" s="6"/>
    </row>
    <row r="53" spans="1:9" s="2" customFormat="1" ht="92.25" x14ac:dyDescent="0.5">
      <c r="A53" s="48" t="s">
        <v>24</v>
      </c>
      <c r="B53" s="49" t="s">
        <v>73</v>
      </c>
      <c r="C53" s="43">
        <v>7280</v>
      </c>
      <c r="D53" s="43">
        <v>213850</v>
      </c>
      <c r="E53" s="43">
        <v>213610.7</v>
      </c>
      <c r="F53" s="44">
        <f t="shared" si="12"/>
        <v>2934.2129120879122</v>
      </c>
      <c r="G53" s="44">
        <f t="shared" si="13"/>
        <v>99.888099134907648</v>
      </c>
      <c r="H53" s="39" t="s">
        <v>142</v>
      </c>
      <c r="I53" s="6"/>
    </row>
    <row r="54" spans="1:9" s="2" customFormat="1" x14ac:dyDescent="0.5">
      <c r="A54" s="24" t="s">
        <v>25</v>
      </c>
      <c r="B54" s="25" t="s">
        <v>74</v>
      </c>
      <c r="C54" s="18">
        <v>0</v>
      </c>
      <c r="D54" s="18">
        <v>0</v>
      </c>
      <c r="E54" s="10">
        <v>-2.4</v>
      </c>
      <c r="F54" s="7" t="s">
        <v>86</v>
      </c>
      <c r="G54" s="7" t="s">
        <v>86</v>
      </c>
      <c r="H54" s="8"/>
      <c r="I54" s="6"/>
    </row>
    <row r="55" spans="1:9" s="2" customFormat="1" x14ac:dyDescent="0.5">
      <c r="A55" s="41" t="s">
        <v>26</v>
      </c>
      <c r="B55" s="42" t="s">
        <v>75</v>
      </c>
      <c r="C55" s="43">
        <f>C56+C62+C63+C65</f>
        <v>2724734.8</v>
      </c>
      <c r="D55" s="43">
        <f t="shared" ref="D55:E55" si="17">D56+D62+D63+D65</f>
        <v>3171200.3</v>
      </c>
      <c r="E55" s="43">
        <f t="shared" si="17"/>
        <v>3143716.0000000005</v>
      </c>
      <c r="F55" s="44">
        <f t="shared" ref="F55:F66" si="18">E55/C55*100</f>
        <v>115.37695338276595</v>
      </c>
      <c r="G55" s="44">
        <f t="shared" ref="G55:G66" si="19">E55/D55*100</f>
        <v>99.133315546167182</v>
      </c>
      <c r="H55" s="8"/>
      <c r="I55" s="6"/>
    </row>
    <row r="56" spans="1:9" s="2" customFormat="1" ht="30.75" x14ac:dyDescent="0.5">
      <c r="A56" s="14" t="s">
        <v>87</v>
      </c>
      <c r="B56" s="26" t="s">
        <v>76</v>
      </c>
      <c r="C56" s="18">
        <f>C57+C59+C60+C61</f>
        <v>2724734.8</v>
      </c>
      <c r="D56" s="18">
        <f>D57+D59+D60+D61</f>
        <v>3171095.8</v>
      </c>
      <c r="E56" s="18">
        <f>E57+E59+E60+E61</f>
        <v>3156831.7</v>
      </c>
      <c r="F56" s="7">
        <f t="shared" si="18"/>
        <v>115.85831032069618</v>
      </c>
      <c r="G56" s="7">
        <f t="shared" si="19"/>
        <v>99.550183882807957</v>
      </c>
      <c r="H56" s="8"/>
      <c r="I56" s="6"/>
    </row>
    <row r="57" spans="1:9" s="2" customFormat="1" ht="30.75" x14ac:dyDescent="0.5">
      <c r="A57" s="11" t="s">
        <v>46</v>
      </c>
      <c r="B57" s="12" t="s">
        <v>88</v>
      </c>
      <c r="C57" s="18">
        <v>582458.4</v>
      </c>
      <c r="D57" s="18">
        <v>748085.7</v>
      </c>
      <c r="E57" s="18">
        <v>748085.7</v>
      </c>
      <c r="F57" s="7">
        <f t="shared" si="18"/>
        <v>128.43590203180176</v>
      </c>
      <c r="G57" s="7">
        <f t="shared" si="19"/>
        <v>100</v>
      </c>
      <c r="H57" s="8" t="s">
        <v>122</v>
      </c>
      <c r="I57" s="6"/>
    </row>
    <row r="58" spans="1:9" s="2" customFormat="1" ht="46.15" hidden="1" x14ac:dyDescent="0.5">
      <c r="A58" s="27" t="s">
        <v>27</v>
      </c>
      <c r="B58" s="12" t="s">
        <v>101</v>
      </c>
      <c r="C58" s="18">
        <v>0</v>
      </c>
      <c r="D58" s="18"/>
      <c r="E58" s="18"/>
      <c r="F58" s="7" t="e">
        <f t="shared" si="18"/>
        <v>#DIV/0!</v>
      </c>
      <c r="G58" s="7" t="e">
        <f t="shared" si="19"/>
        <v>#DIV/0!</v>
      </c>
      <c r="H58" s="8"/>
      <c r="I58" s="6"/>
    </row>
    <row r="59" spans="1:9" s="2" customFormat="1" ht="46.15" x14ac:dyDescent="0.5">
      <c r="A59" s="14" t="s">
        <v>47</v>
      </c>
      <c r="B59" s="15" t="s">
        <v>90</v>
      </c>
      <c r="C59" s="18">
        <v>1155996.6000000001</v>
      </c>
      <c r="D59" s="18">
        <v>1058298.2</v>
      </c>
      <c r="E59" s="18">
        <v>1055886.6000000001</v>
      </c>
      <c r="F59" s="7">
        <f t="shared" si="18"/>
        <v>91.339939927158952</v>
      </c>
      <c r="G59" s="7">
        <f t="shared" si="19"/>
        <v>99.772124718722949</v>
      </c>
      <c r="H59" s="8" t="s">
        <v>117</v>
      </c>
      <c r="I59" s="6"/>
    </row>
    <row r="60" spans="1:9" s="2" customFormat="1" ht="46.15" x14ac:dyDescent="0.5">
      <c r="A60" s="14" t="s">
        <v>48</v>
      </c>
      <c r="B60" s="15" t="s">
        <v>91</v>
      </c>
      <c r="C60" s="7">
        <v>189582.6</v>
      </c>
      <c r="D60" s="7">
        <v>186878.9</v>
      </c>
      <c r="E60" s="7">
        <v>175208.8</v>
      </c>
      <c r="F60" s="7">
        <f t="shared" si="18"/>
        <v>92.418186057159247</v>
      </c>
      <c r="G60" s="7">
        <f t="shared" si="19"/>
        <v>93.755260759775453</v>
      </c>
      <c r="H60" s="8" t="s">
        <v>118</v>
      </c>
      <c r="I60" s="6"/>
    </row>
    <row r="61" spans="1:9" s="2" customFormat="1" ht="46.15" x14ac:dyDescent="0.5">
      <c r="A61" s="9" t="s">
        <v>28</v>
      </c>
      <c r="B61" s="15" t="s">
        <v>92</v>
      </c>
      <c r="C61" s="7">
        <v>796697.2</v>
      </c>
      <c r="D61" s="7">
        <v>1177833</v>
      </c>
      <c r="E61" s="7">
        <v>1177650.6000000001</v>
      </c>
      <c r="F61" s="7">
        <f t="shared" si="18"/>
        <v>147.81658577436951</v>
      </c>
      <c r="G61" s="7">
        <f t="shared" si="19"/>
        <v>99.98451393363915</v>
      </c>
      <c r="H61" s="8" t="s">
        <v>119</v>
      </c>
      <c r="I61" s="6"/>
    </row>
    <row r="62" spans="1:9" s="2" customFormat="1" x14ac:dyDescent="0.5">
      <c r="A62" s="9" t="s">
        <v>121</v>
      </c>
      <c r="B62" s="15" t="s">
        <v>77</v>
      </c>
      <c r="C62" s="28">
        <v>0</v>
      </c>
      <c r="D62" s="28">
        <v>104.5</v>
      </c>
      <c r="E62" s="28">
        <v>104.5</v>
      </c>
      <c r="F62" s="7" t="s">
        <v>86</v>
      </c>
      <c r="G62" s="7">
        <f t="shared" si="19"/>
        <v>100</v>
      </c>
      <c r="H62" s="8"/>
      <c r="I62" s="6"/>
    </row>
    <row r="63" spans="1:9" s="2" customFormat="1" ht="30.75" x14ac:dyDescent="0.5">
      <c r="A63" s="9" t="s">
        <v>29</v>
      </c>
      <c r="B63" s="15" t="s">
        <v>78</v>
      </c>
      <c r="C63" s="28">
        <v>0</v>
      </c>
      <c r="D63" s="28">
        <v>0</v>
      </c>
      <c r="E63" s="28">
        <v>1.2</v>
      </c>
      <c r="F63" s="7" t="s">
        <v>86</v>
      </c>
      <c r="G63" s="7"/>
      <c r="H63" s="8"/>
      <c r="I63" s="6"/>
    </row>
    <row r="64" spans="1:9" s="2" customFormat="1" ht="26.25" hidden="1" customHeight="1" x14ac:dyDescent="0.5">
      <c r="A64" s="9" t="s">
        <v>99</v>
      </c>
      <c r="B64" s="15" t="s">
        <v>98</v>
      </c>
      <c r="C64" s="28">
        <v>0</v>
      </c>
      <c r="D64" s="28">
        <v>0</v>
      </c>
      <c r="E64" s="28">
        <v>0</v>
      </c>
      <c r="F64" s="7" t="e">
        <f t="shared" si="18"/>
        <v>#DIV/0!</v>
      </c>
      <c r="G64" s="7" t="e">
        <f t="shared" si="19"/>
        <v>#DIV/0!</v>
      </c>
      <c r="H64" s="8"/>
      <c r="I64" s="6"/>
    </row>
    <row r="65" spans="1:9" s="2" customFormat="1" ht="92.25" x14ac:dyDescent="0.5">
      <c r="A65" s="9" t="s">
        <v>115</v>
      </c>
      <c r="B65" s="15" t="s">
        <v>116</v>
      </c>
      <c r="C65" s="28">
        <v>0</v>
      </c>
      <c r="D65" s="28">
        <v>0</v>
      </c>
      <c r="E65" s="28">
        <v>-13221.4</v>
      </c>
      <c r="F65" s="7" t="s">
        <v>86</v>
      </c>
      <c r="G65" s="7"/>
      <c r="H65" s="39" t="s">
        <v>134</v>
      </c>
      <c r="I65" s="6"/>
    </row>
    <row r="66" spans="1:9" x14ac:dyDescent="0.5">
      <c r="A66" s="45" t="s">
        <v>30</v>
      </c>
      <c r="B66" s="46"/>
      <c r="C66" s="47">
        <f>SUM(C6+C55)</f>
        <v>3537361.8</v>
      </c>
      <c r="D66" s="47">
        <f>SUM(D6+D55)</f>
        <v>4096200.3</v>
      </c>
      <c r="E66" s="47">
        <f>SUM(E6+E55)</f>
        <v>4071783.5500000007</v>
      </c>
      <c r="F66" s="44">
        <f t="shared" si="18"/>
        <v>115.10791884505569</v>
      </c>
      <c r="G66" s="44">
        <f t="shared" si="19"/>
        <v>99.403917088722466</v>
      </c>
      <c r="H66" s="8"/>
    </row>
  </sheetData>
  <mergeCells count="10">
    <mergeCell ref="H15:H18"/>
    <mergeCell ref="H21:H28"/>
    <mergeCell ref="H11:H13"/>
    <mergeCell ref="A2:H2"/>
    <mergeCell ref="A3:A4"/>
    <mergeCell ref="B3:B4"/>
    <mergeCell ref="C3:D3"/>
    <mergeCell ref="E3:E4"/>
    <mergeCell ref="F3:G3"/>
    <mergeCell ref="H3:H4"/>
  </mergeCells>
  <pageMargins left="1.1811023622047245" right="0.59055118110236227" top="0.78740157480314965" bottom="0.78740157480314965" header="0.31496062992125984" footer="0.31496062992125984"/>
  <pageSetup paperSize="9" scale="63" fitToHeight="0" orientation="landscape" r:id="rId1"/>
  <headerFooter differentFirst="1">
    <oddHeader>&amp;C&amp;P</oddHeader>
    <firstHeader xml:space="preserve">&amp;C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2020</vt:lpstr>
      <vt:lpstr>'Доходы 2020'!Заголовки_для_печати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pastuh</dc:creator>
  <cp:lastModifiedBy>doh04</cp:lastModifiedBy>
  <cp:lastPrinted>2022-01-17T06:12:06Z</cp:lastPrinted>
  <dcterms:created xsi:type="dcterms:W3CDTF">2017-04-14T00:11:14Z</dcterms:created>
  <dcterms:modified xsi:type="dcterms:W3CDTF">2022-01-19T00:59:41Z</dcterms:modified>
</cp:coreProperties>
</file>